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ecodec/Downloads/"/>
    </mc:Choice>
  </mc:AlternateContent>
  <xr:revisionPtr revIDLastSave="0" documentId="13_ncr:1_{7704BB29-08A2-414A-AD05-092A9EBE997E}" xr6:coauthVersionLast="47" xr6:coauthVersionMax="47" xr10:uidLastSave="{00000000-0000-0000-0000-000000000000}"/>
  <bookViews>
    <workbookView xWindow="24600" yWindow="500" windowWidth="48820" windowHeight="37840" xr2:uid="{00000000-000D-0000-FFFF-FFFF00000000}"/>
  </bookViews>
  <sheets>
    <sheet name="Sheet1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6" i="3" l="1"/>
  <c r="B57" i="3"/>
  <c r="B58" i="3"/>
  <c r="B59" i="3"/>
  <c r="B60" i="3"/>
  <c r="B61" i="3"/>
  <c r="B62" i="3"/>
  <c r="B63" i="3"/>
  <c r="B64" i="3"/>
  <c r="B65" i="3"/>
  <c r="B66" i="3"/>
  <c r="B67" i="3"/>
  <c r="B55" i="3"/>
  <c r="B54" i="3"/>
  <c r="B39" i="3"/>
  <c r="B40" i="3"/>
  <c r="B41" i="3"/>
  <c r="B42" i="3"/>
  <c r="B43" i="3"/>
  <c r="B44" i="3"/>
  <c r="B45" i="3"/>
  <c r="B46" i="3"/>
  <c r="B47" i="3"/>
  <c r="B48" i="3"/>
  <c r="B49" i="3"/>
  <c r="B50" i="3"/>
  <c r="B38" i="3"/>
  <c r="B37" i="3"/>
  <c r="B33" i="3"/>
  <c r="B32" i="3"/>
  <c r="B31" i="3"/>
  <c r="B29" i="3"/>
  <c r="B30" i="3"/>
  <c r="B28" i="3"/>
  <c r="B27" i="3"/>
  <c r="B26" i="3"/>
  <c r="B15" i="3"/>
  <c r="B16" i="3"/>
  <c r="B17" i="3"/>
  <c r="B18" i="3"/>
  <c r="B19" i="3"/>
  <c r="B20" i="3"/>
  <c r="B21" i="3"/>
  <c r="B22" i="3"/>
  <c r="B14" i="3"/>
  <c r="B13" i="3"/>
  <c r="B12" i="3"/>
  <c r="U13" i="3"/>
  <c r="V13" i="3" s="1"/>
  <c r="W13" i="3" s="1"/>
  <c r="AJ6" i="3" s="1"/>
  <c r="U14" i="3"/>
  <c r="V14" i="3" s="1"/>
  <c r="W14" i="3" s="1"/>
  <c r="AJ7" i="3" s="1"/>
  <c r="U15" i="3"/>
  <c r="V15" i="3" s="1"/>
  <c r="W15" i="3" s="1"/>
  <c r="AJ8" i="3" s="1"/>
  <c r="U16" i="3"/>
  <c r="V16" i="3" s="1"/>
  <c r="W16" i="3" s="1"/>
  <c r="AJ9" i="3" s="1"/>
  <c r="U17" i="3"/>
  <c r="V17" i="3" s="1"/>
  <c r="W17" i="3" s="1"/>
  <c r="AJ10" i="3" s="1"/>
  <c r="U18" i="3"/>
  <c r="V18" i="3" s="1"/>
  <c r="W18" i="3" s="1"/>
  <c r="AJ11" i="3" s="1"/>
  <c r="U19" i="3"/>
  <c r="V19" i="3" s="1"/>
  <c r="W19" i="3" s="1"/>
  <c r="AJ12" i="3" s="1"/>
  <c r="U20" i="3"/>
  <c r="V20" i="3" s="1"/>
  <c r="W20" i="3" s="1"/>
  <c r="AJ13" i="3" s="1"/>
  <c r="U21" i="3"/>
  <c r="V21" i="3" s="1"/>
  <c r="W21" i="3" s="1"/>
  <c r="AJ14" i="3" s="1"/>
  <c r="U22" i="3"/>
  <c r="V22" i="3" s="1"/>
  <c r="W22" i="3" s="1"/>
  <c r="AJ15" i="3" s="1"/>
  <c r="U12" i="3"/>
  <c r="V12" i="3" s="1"/>
  <c r="W12" i="3" s="1"/>
  <c r="AJ5" i="3" s="1"/>
  <c r="U10" i="3"/>
  <c r="Q10" i="3"/>
  <c r="Q13" i="3"/>
  <c r="R13" i="3" s="1"/>
  <c r="S13" i="3" s="1"/>
  <c r="AI6" i="3" s="1"/>
  <c r="Q14" i="3"/>
  <c r="R14" i="3" s="1"/>
  <c r="S14" i="3" s="1"/>
  <c r="AI7" i="3" s="1"/>
  <c r="Q15" i="3"/>
  <c r="R15" i="3" s="1"/>
  <c r="S15" i="3" s="1"/>
  <c r="AI8" i="3" s="1"/>
  <c r="Q16" i="3"/>
  <c r="R16" i="3" s="1"/>
  <c r="S16" i="3" s="1"/>
  <c r="AI9" i="3" s="1"/>
  <c r="Q17" i="3"/>
  <c r="R17" i="3" s="1"/>
  <c r="S17" i="3" s="1"/>
  <c r="AI10" i="3" s="1"/>
  <c r="Q18" i="3"/>
  <c r="R18" i="3" s="1"/>
  <c r="S18" i="3" s="1"/>
  <c r="AI11" i="3" s="1"/>
  <c r="Q19" i="3"/>
  <c r="R19" i="3" s="1"/>
  <c r="S19" i="3" s="1"/>
  <c r="AI12" i="3" s="1"/>
  <c r="Q20" i="3"/>
  <c r="R20" i="3" s="1"/>
  <c r="S20" i="3" s="1"/>
  <c r="AI13" i="3" s="1"/>
  <c r="Q21" i="3"/>
  <c r="R21" i="3" s="1"/>
  <c r="S21" i="3" s="1"/>
  <c r="AI14" i="3" s="1"/>
  <c r="Q22" i="3"/>
  <c r="R22" i="3" s="1"/>
  <c r="S22" i="3" s="1"/>
  <c r="AI15" i="3" s="1"/>
  <c r="Q12" i="3"/>
  <c r="R12" i="3" s="1"/>
  <c r="S12" i="3" l="1"/>
  <c r="AI5" i="3" s="1"/>
  <c r="K6" i="3"/>
  <c r="K65" i="3" s="1"/>
  <c r="L65" i="3" s="1"/>
  <c r="M65" i="3" s="1"/>
  <c r="AH16" i="3" s="1"/>
  <c r="G6" i="3"/>
  <c r="G47" i="3" s="1"/>
  <c r="H47" i="3" s="1"/>
  <c r="I47" i="3" s="1"/>
  <c r="C6" i="3"/>
  <c r="C33" i="3" s="1"/>
  <c r="D33" i="3" s="1"/>
  <c r="E33" i="3" s="1"/>
  <c r="G21" i="3" l="1"/>
  <c r="H21" i="3" s="1"/>
  <c r="I21" i="3" s="1"/>
  <c r="C12" i="3"/>
  <c r="C45" i="3"/>
  <c r="D45" i="3" s="1"/>
  <c r="E45" i="3" s="1"/>
  <c r="C13" i="3"/>
  <c r="D13" i="3" s="1"/>
  <c r="E13" i="3" s="1"/>
  <c r="C64" i="3"/>
  <c r="D64" i="3" s="1"/>
  <c r="E64" i="3" s="1"/>
  <c r="C29" i="3"/>
  <c r="D29" i="3" s="1"/>
  <c r="E29" i="3" s="1"/>
  <c r="C48" i="3"/>
  <c r="D48" i="3" s="1"/>
  <c r="E48" i="3" s="1"/>
  <c r="G64" i="3"/>
  <c r="H64" i="3" s="1"/>
  <c r="I64" i="3" s="1"/>
  <c r="C21" i="3"/>
  <c r="D21" i="3" s="1"/>
  <c r="E21" i="3" s="1"/>
  <c r="C39" i="3"/>
  <c r="D39" i="3" s="1"/>
  <c r="E39" i="3" s="1"/>
  <c r="C57" i="3"/>
  <c r="D57" i="3" s="1"/>
  <c r="E57" i="3" s="1"/>
  <c r="C58" i="3"/>
  <c r="D58" i="3" s="1"/>
  <c r="E58" i="3" s="1"/>
  <c r="C59" i="3"/>
  <c r="D59" i="3" s="1"/>
  <c r="E59" i="3" s="1"/>
  <c r="C22" i="3"/>
  <c r="D22" i="3" s="1"/>
  <c r="E22" i="3" s="1"/>
  <c r="G45" i="3"/>
  <c r="H45" i="3" s="1"/>
  <c r="I45" i="3" s="1"/>
  <c r="C30" i="3"/>
  <c r="D30" i="3" s="1"/>
  <c r="E30" i="3" s="1"/>
  <c r="C49" i="3"/>
  <c r="D49" i="3" s="1"/>
  <c r="E49" i="3" s="1"/>
  <c r="C65" i="3"/>
  <c r="D65" i="3" s="1"/>
  <c r="E65" i="3" s="1"/>
  <c r="C40" i="3"/>
  <c r="D40" i="3" s="1"/>
  <c r="E40" i="3" s="1"/>
  <c r="C44" i="3"/>
  <c r="D44" i="3" s="1"/>
  <c r="E44" i="3" s="1"/>
  <c r="C60" i="3"/>
  <c r="D60" i="3" s="1"/>
  <c r="E60" i="3" s="1"/>
  <c r="C28" i="3"/>
  <c r="D28" i="3" s="1"/>
  <c r="E28" i="3" s="1"/>
  <c r="G13" i="3"/>
  <c r="H13" i="3" s="1"/>
  <c r="I13" i="3" s="1"/>
  <c r="C17" i="3"/>
  <c r="D17" i="3" s="1"/>
  <c r="E17" i="3" s="1"/>
  <c r="C18" i="3"/>
  <c r="D18" i="3" s="1"/>
  <c r="E18" i="3" s="1"/>
  <c r="C38" i="3"/>
  <c r="D38" i="3" s="1"/>
  <c r="E38" i="3" s="1"/>
  <c r="C50" i="3"/>
  <c r="D50" i="3" s="1"/>
  <c r="E50" i="3" s="1"/>
  <c r="C63" i="3"/>
  <c r="D63" i="3" s="1"/>
  <c r="E63" i="3" s="1"/>
  <c r="C14" i="3"/>
  <c r="D14" i="3" s="1"/>
  <c r="E14" i="3" s="1"/>
  <c r="K18" i="3"/>
  <c r="K22" i="3"/>
  <c r="C32" i="3"/>
  <c r="D32" i="3" s="1"/>
  <c r="E32" i="3" s="1"/>
  <c r="C41" i="3"/>
  <c r="D41" i="3" s="1"/>
  <c r="E41" i="3" s="1"/>
  <c r="C46" i="3"/>
  <c r="D46" i="3" s="1"/>
  <c r="E46" i="3" s="1"/>
  <c r="C54" i="3"/>
  <c r="D54" i="3" s="1"/>
  <c r="E54" i="3" s="1"/>
  <c r="G60" i="3"/>
  <c r="H60" i="3" s="1"/>
  <c r="I60" i="3" s="1"/>
  <c r="C66" i="3"/>
  <c r="D66" i="3" s="1"/>
  <c r="E66" i="3" s="1"/>
  <c r="C15" i="3"/>
  <c r="D15" i="3" s="1"/>
  <c r="E15" i="3" s="1"/>
  <c r="C19" i="3"/>
  <c r="D19" i="3" s="1"/>
  <c r="E19" i="3" s="1"/>
  <c r="C26" i="3"/>
  <c r="D26" i="3" s="1"/>
  <c r="E26" i="3" s="1"/>
  <c r="G41" i="3"/>
  <c r="H41" i="3" s="1"/>
  <c r="I41" i="3" s="1"/>
  <c r="C47" i="3"/>
  <c r="D47" i="3" s="1"/>
  <c r="E47" i="3" s="1"/>
  <c r="C55" i="3"/>
  <c r="D55" i="3" s="1"/>
  <c r="E55" i="3" s="1"/>
  <c r="C61" i="3"/>
  <c r="D61" i="3" s="1"/>
  <c r="E61" i="3" s="1"/>
  <c r="K29" i="3"/>
  <c r="G15" i="3"/>
  <c r="H15" i="3" s="1"/>
  <c r="I15" i="3" s="1"/>
  <c r="K19" i="3"/>
  <c r="C27" i="3"/>
  <c r="D27" i="3" s="1"/>
  <c r="E27" i="3" s="1"/>
  <c r="G32" i="3"/>
  <c r="H32" i="3" s="1"/>
  <c r="I32" i="3" s="1"/>
  <c r="C42" i="3"/>
  <c r="D42" i="3" s="1"/>
  <c r="E42" i="3" s="1"/>
  <c r="C56" i="3"/>
  <c r="D56" i="3" s="1"/>
  <c r="E56" i="3" s="1"/>
  <c r="C62" i="3"/>
  <c r="D62" i="3" s="1"/>
  <c r="E62" i="3" s="1"/>
  <c r="G66" i="3"/>
  <c r="H66" i="3" s="1"/>
  <c r="I66" i="3" s="1"/>
  <c r="K50" i="3"/>
  <c r="L50" i="3" s="1"/>
  <c r="M50" i="3" s="1"/>
  <c r="AG18" i="3" s="1"/>
  <c r="C16" i="3"/>
  <c r="D16" i="3" s="1"/>
  <c r="E16" i="3" s="1"/>
  <c r="C20" i="3"/>
  <c r="D20" i="3" s="1"/>
  <c r="E20" i="3" s="1"/>
  <c r="C37" i="3"/>
  <c r="D37" i="3" s="1"/>
  <c r="E37" i="3" s="1"/>
  <c r="C43" i="3"/>
  <c r="D43" i="3" s="1"/>
  <c r="E43" i="3" s="1"/>
  <c r="C67" i="3"/>
  <c r="D67" i="3" s="1"/>
  <c r="E67" i="3" s="1"/>
  <c r="K48" i="3"/>
  <c r="L48" i="3" s="1"/>
  <c r="M48" i="3" s="1"/>
  <c r="AG16" i="3" s="1"/>
  <c r="K67" i="3"/>
  <c r="L67" i="3" s="1"/>
  <c r="M67" i="3" s="1"/>
  <c r="AH18" i="3" s="1"/>
  <c r="G67" i="3"/>
  <c r="H67" i="3" s="1"/>
  <c r="I67" i="3" s="1"/>
  <c r="G65" i="3"/>
  <c r="H65" i="3" s="1"/>
  <c r="I65" i="3" s="1"/>
  <c r="G63" i="3"/>
  <c r="H63" i="3" s="1"/>
  <c r="I63" i="3" s="1"/>
  <c r="G61" i="3"/>
  <c r="H61" i="3" s="1"/>
  <c r="I61" i="3" s="1"/>
  <c r="G59" i="3"/>
  <c r="H59" i="3" s="1"/>
  <c r="I59" i="3" s="1"/>
  <c r="G57" i="3"/>
  <c r="H57" i="3" s="1"/>
  <c r="I57" i="3" s="1"/>
  <c r="G55" i="3"/>
  <c r="H55" i="3" s="1"/>
  <c r="I55" i="3" s="1"/>
  <c r="G50" i="3"/>
  <c r="H50" i="3" s="1"/>
  <c r="I50" i="3" s="1"/>
  <c r="G48" i="3"/>
  <c r="H48" i="3" s="1"/>
  <c r="I48" i="3" s="1"/>
  <c r="G46" i="3"/>
  <c r="H46" i="3" s="1"/>
  <c r="I46" i="3" s="1"/>
  <c r="G44" i="3"/>
  <c r="H44" i="3" s="1"/>
  <c r="I44" i="3" s="1"/>
  <c r="G42" i="3"/>
  <c r="H42" i="3" s="1"/>
  <c r="I42" i="3" s="1"/>
  <c r="G40" i="3"/>
  <c r="H40" i="3" s="1"/>
  <c r="I40" i="3" s="1"/>
  <c r="G38" i="3"/>
  <c r="H38" i="3" s="1"/>
  <c r="I38" i="3" s="1"/>
  <c r="G30" i="3"/>
  <c r="H30" i="3" s="1"/>
  <c r="I30" i="3" s="1"/>
  <c r="G22" i="3"/>
  <c r="H22" i="3" s="1"/>
  <c r="I22" i="3" s="1"/>
  <c r="G20" i="3"/>
  <c r="H20" i="3" s="1"/>
  <c r="I20" i="3" s="1"/>
  <c r="G18" i="3"/>
  <c r="H18" i="3" s="1"/>
  <c r="I18" i="3" s="1"/>
  <c r="G16" i="3"/>
  <c r="H16" i="3" s="1"/>
  <c r="I16" i="3" s="1"/>
  <c r="G14" i="3"/>
  <c r="H14" i="3" s="1"/>
  <c r="I14" i="3" s="1"/>
  <c r="G12" i="3"/>
  <c r="H12" i="3" s="1"/>
  <c r="I12" i="3" s="1"/>
  <c r="G29" i="3"/>
  <c r="H29" i="3" s="1"/>
  <c r="I29" i="3" s="1"/>
  <c r="G28" i="3"/>
  <c r="H28" i="3" s="1"/>
  <c r="I28" i="3" s="1"/>
  <c r="K12" i="3"/>
  <c r="K20" i="3"/>
  <c r="G31" i="3"/>
  <c r="H31" i="3" s="1"/>
  <c r="I31" i="3" s="1"/>
  <c r="G43" i="3"/>
  <c r="H43" i="3" s="1"/>
  <c r="I43" i="3" s="1"/>
  <c r="K46" i="3"/>
  <c r="L46" i="3" s="1"/>
  <c r="M46" i="3" s="1"/>
  <c r="AG14" i="3" s="1"/>
  <c r="G62" i="3"/>
  <c r="H62" i="3" s="1"/>
  <c r="I62" i="3" s="1"/>
  <c r="K27" i="3"/>
  <c r="K26" i="3"/>
  <c r="K21" i="3"/>
  <c r="K66" i="3"/>
  <c r="L66" i="3" s="1"/>
  <c r="M66" i="3" s="1"/>
  <c r="AH17" i="3" s="1"/>
  <c r="K64" i="3"/>
  <c r="L64" i="3" s="1"/>
  <c r="M64" i="3" s="1"/>
  <c r="AH15" i="3" s="1"/>
  <c r="K62" i="3"/>
  <c r="L62" i="3" s="1"/>
  <c r="M62" i="3" s="1"/>
  <c r="AH13" i="3" s="1"/>
  <c r="K60" i="3"/>
  <c r="L60" i="3" s="1"/>
  <c r="M60" i="3" s="1"/>
  <c r="AH11" i="3" s="1"/>
  <c r="K58" i="3"/>
  <c r="L58" i="3" s="1"/>
  <c r="M58" i="3" s="1"/>
  <c r="AH9" i="3" s="1"/>
  <c r="K56" i="3"/>
  <c r="L56" i="3" s="1"/>
  <c r="M56" i="3" s="1"/>
  <c r="AH7" i="3" s="1"/>
  <c r="K54" i="3"/>
  <c r="K49" i="3"/>
  <c r="L49" i="3" s="1"/>
  <c r="M49" i="3" s="1"/>
  <c r="AG17" i="3" s="1"/>
  <c r="K47" i="3"/>
  <c r="L47" i="3" s="1"/>
  <c r="M47" i="3" s="1"/>
  <c r="AG15" i="3" s="1"/>
  <c r="K45" i="3"/>
  <c r="L45" i="3" s="1"/>
  <c r="M45" i="3" s="1"/>
  <c r="AG13" i="3" s="1"/>
  <c r="K43" i="3"/>
  <c r="L43" i="3" s="1"/>
  <c r="M43" i="3" s="1"/>
  <c r="AG11" i="3" s="1"/>
  <c r="K41" i="3"/>
  <c r="L41" i="3" s="1"/>
  <c r="M41" i="3" s="1"/>
  <c r="AG9" i="3" s="1"/>
  <c r="K39" i="3"/>
  <c r="L39" i="3" s="1"/>
  <c r="M39" i="3" s="1"/>
  <c r="AG7" i="3" s="1"/>
  <c r="K37" i="3"/>
  <c r="K33" i="3"/>
  <c r="K13" i="3"/>
  <c r="K28" i="3"/>
  <c r="G58" i="3"/>
  <c r="H58" i="3" s="1"/>
  <c r="I58" i="3" s="1"/>
  <c r="K61" i="3"/>
  <c r="L61" i="3" s="1"/>
  <c r="M61" i="3" s="1"/>
  <c r="AH12" i="3" s="1"/>
  <c r="K15" i="3"/>
  <c r="G17" i="3"/>
  <c r="H17" i="3" s="1"/>
  <c r="I17" i="3" s="1"/>
  <c r="G27" i="3"/>
  <c r="H27" i="3" s="1"/>
  <c r="I27" i="3" s="1"/>
  <c r="K31" i="3"/>
  <c r="G37" i="3"/>
  <c r="H37" i="3" s="1"/>
  <c r="I37" i="3" s="1"/>
  <c r="K40" i="3"/>
  <c r="L40" i="3" s="1"/>
  <c r="M40" i="3" s="1"/>
  <c r="AG8" i="3" s="1"/>
  <c r="G56" i="3"/>
  <c r="H56" i="3" s="1"/>
  <c r="I56" i="3" s="1"/>
  <c r="K59" i="3"/>
  <c r="L59" i="3" s="1"/>
  <c r="M59" i="3" s="1"/>
  <c r="AH10" i="3" s="1"/>
  <c r="K63" i="3"/>
  <c r="L63" i="3" s="1"/>
  <c r="M63" i="3" s="1"/>
  <c r="AH14" i="3" s="1"/>
  <c r="K32" i="3"/>
  <c r="G39" i="3"/>
  <c r="H39" i="3" s="1"/>
  <c r="I39" i="3" s="1"/>
  <c r="K16" i="3"/>
  <c r="K38" i="3"/>
  <c r="L38" i="3" s="1"/>
  <c r="M38" i="3" s="1"/>
  <c r="AG6" i="3" s="1"/>
  <c r="G54" i="3"/>
  <c r="H54" i="3" s="1"/>
  <c r="I54" i="3" s="1"/>
  <c r="K57" i="3"/>
  <c r="L57" i="3" s="1"/>
  <c r="M57" i="3" s="1"/>
  <c r="AH8" i="3" s="1"/>
  <c r="K44" i="3"/>
  <c r="L44" i="3" s="1"/>
  <c r="M44" i="3" s="1"/>
  <c r="AG12" i="3" s="1"/>
  <c r="K14" i="3"/>
  <c r="K42" i="3"/>
  <c r="L42" i="3" s="1"/>
  <c r="M42" i="3" s="1"/>
  <c r="AG10" i="3" s="1"/>
  <c r="K17" i="3"/>
  <c r="G19" i="3"/>
  <c r="H19" i="3" s="1"/>
  <c r="I19" i="3" s="1"/>
  <c r="G26" i="3"/>
  <c r="H26" i="3" s="1"/>
  <c r="I26" i="3" s="1"/>
  <c r="K30" i="3"/>
  <c r="G33" i="3"/>
  <c r="H33" i="3" s="1"/>
  <c r="I33" i="3" s="1"/>
  <c r="G49" i="3"/>
  <c r="H49" i="3" s="1"/>
  <c r="I49" i="3" s="1"/>
  <c r="K55" i="3"/>
  <c r="L55" i="3" s="1"/>
  <c r="M55" i="3" s="1"/>
  <c r="AH6" i="3" s="1"/>
  <c r="C31" i="3"/>
  <c r="D31" i="3" s="1"/>
  <c r="E31" i="3" s="1"/>
  <c r="L19" i="3" l="1"/>
  <c r="M19" i="3" s="1"/>
  <c r="AE12" i="3" s="1"/>
  <c r="L20" i="3"/>
  <c r="M20" i="3" s="1"/>
  <c r="AE13" i="3" s="1"/>
  <c r="L29" i="3"/>
  <c r="M29" i="3" s="1"/>
  <c r="AF8" i="3" s="1"/>
  <c r="L14" i="3"/>
  <c r="M14" i="3" s="1"/>
  <c r="AE7" i="3" s="1"/>
  <c r="L15" i="3"/>
  <c r="M15" i="3" s="1"/>
  <c r="AE8" i="3" s="1"/>
  <c r="L21" i="3"/>
  <c r="M21" i="3" s="1"/>
  <c r="AE14" i="3" s="1"/>
  <c r="L16" i="3"/>
  <c r="M16" i="3" s="1"/>
  <c r="AE9" i="3" s="1"/>
  <c r="L31" i="3"/>
  <c r="M31" i="3" s="1"/>
  <c r="AF10" i="3" s="1"/>
  <c r="L33" i="3"/>
  <c r="M33" i="3" s="1"/>
  <c r="AF12" i="3" s="1"/>
  <c r="L54" i="3"/>
  <c r="M54" i="3" s="1"/>
  <c r="AH5" i="3" s="1"/>
  <c r="L26" i="3"/>
  <c r="M26" i="3" s="1"/>
  <c r="AF5" i="3" s="1"/>
  <c r="L22" i="3"/>
  <c r="M22" i="3" s="1"/>
  <c r="AE15" i="3" s="1"/>
  <c r="L13" i="3"/>
  <c r="M13" i="3" s="1"/>
  <c r="AE6" i="3" s="1"/>
  <c r="L12" i="3"/>
  <c r="M12" i="3" s="1"/>
  <c r="AE5" i="3" s="1"/>
  <c r="L17" i="3"/>
  <c r="M17" i="3" s="1"/>
  <c r="AE10" i="3" s="1"/>
  <c r="L37" i="3"/>
  <c r="M37" i="3" s="1"/>
  <c r="AG5" i="3" s="1"/>
  <c r="L27" i="3"/>
  <c r="M27" i="3" s="1"/>
  <c r="AF6" i="3" s="1"/>
  <c r="L30" i="3"/>
  <c r="M30" i="3" s="1"/>
  <c r="AF9" i="3" s="1"/>
  <c r="L28" i="3"/>
  <c r="M28" i="3" s="1"/>
  <c r="AF7" i="3" s="1"/>
  <c r="L18" i="3"/>
  <c r="M18" i="3" s="1"/>
  <c r="AE11" i="3" s="1"/>
  <c r="L32" i="3"/>
  <c r="M32" i="3" s="1"/>
  <c r="AF11" i="3" s="1"/>
  <c r="D12" i="3"/>
  <c r="E12" i="3" s="1"/>
</calcChain>
</file>

<file path=xl/sharedStrings.xml><?xml version="1.0" encoding="utf-8"?>
<sst xmlns="http://schemas.openxmlformats.org/spreadsheetml/2006/main" count="146" uniqueCount="81">
  <si>
    <t>比率</t>
  </si>
  <si>
    <t>スプロケット比</t>
    <rPh sb="6" eb="7">
      <t>ヒリツ</t>
    </rPh>
    <phoneticPr fontId="1"/>
  </si>
  <si>
    <t>Fスプロケット</t>
    <phoneticPr fontId="1"/>
  </si>
  <si>
    <t>Rスプロケット</t>
    <phoneticPr fontId="1"/>
  </si>
  <si>
    <t>ALFINE（8S・11S）スプロケット比ペダル一回転移動距離計算</t>
    <rPh sb="20" eb="21">
      <t>ヒ</t>
    </rPh>
    <rPh sb="24" eb="25">
      <t>イチ</t>
    </rPh>
    <rPh sb="25" eb="27">
      <t>カイテン</t>
    </rPh>
    <rPh sb="27" eb="29">
      <t>イドウ</t>
    </rPh>
    <rPh sb="29" eb="31">
      <t>キョリ</t>
    </rPh>
    <rPh sb="31" eb="33">
      <t>ケイサン</t>
    </rPh>
    <phoneticPr fontId="1"/>
  </si>
  <si>
    <t>タイヤ周長（mm）</t>
    <rPh sb="3" eb="5">
      <t xml:space="preserve">シュウチョウ </t>
    </rPh>
    <phoneticPr fontId="1"/>
  </si>
  <si>
    <t>ケイデンス（rpm）</t>
    <phoneticPr fontId="1"/>
  </si>
  <si>
    <t>距離
mm</t>
  </si>
  <si>
    <t>時速
km/h</t>
    <rPh sb="0" eb="2">
      <t xml:space="preserve">ジソク </t>
    </rPh>
    <phoneticPr fontId="1"/>
  </si>
  <si>
    <t>▶</t>
    <phoneticPr fontId="1"/>
  </si>
  <si>
    <t>BMC - AlpenChallenge</t>
    <phoneticPr fontId="1"/>
  </si>
  <si>
    <t>RCT-2011s ALFINE</t>
    <phoneticPr fontId="1"/>
  </si>
  <si>
    <t>Kindernay XIV</t>
    <phoneticPr fontId="1"/>
  </si>
  <si>
    <t>CDX Front Sprockets</t>
  </si>
  <si>
    <t>Teeth</t>
  </si>
  <si>
    <t>Mounting Type</t>
  </si>
  <si>
    <t>Part Number</t>
  </si>
  <si>
    <t>5 Bolt 130 BCD</t>
  </si>
  <si>
    <t>CT11705AA</t>
  </si>
  <si>
    <t>CT11635AA</t>
  </si>
  <si>
    <t>CT11605AA</t>
  </si>
  <si>
    <t>CT11555AA</t>
  </si>
  <si>
    <t>CT11505AA</t>
  </si>
  <si>
    <t>CT11485AA</t>
  </si>
  <si>
    <t>CT11465AA</t>
  </si>
  <si>
    <t>Di2 5 Bolt 130 BCD</t>
  </si>
  <si>
    <t>CT11605AA-D</t>
  </si>
  <si>
    <t>CT11555AA-D</t>
  </si>
  <si>
    <t>CT11505AA-D</t>
  </si>
  <si>
    <t>4 Bolt 104 BCD</t>
  </si>
  <si>
    <t>CT11554AA</t>
  </si>
  <si>
    <t>CT11504AA</t>
  </si>
  <si>
    <t>CT11464AA</t>
  </si>
  <si>
    <t>CT11424AA</t>
  </si>
  <si>
    <t>CT11394AA</t>
  </si>
  <si>
    <t>11S（SG-S7001-11）</t>
    <phoneticPr fontId="1"/>
  </si>
  <si>
    <t>距離mm</t>
    <phoneticPr fontId="1"/>
  </si>
  <si>
    <t>時速km/h</t>
    <rPh sb="0" eb="2">
      <t xml:space="preserve">ジソク </t>
    </rPh>
    <phoneticPr fontId="1"/>
  </si>
  <si>
    <t>Rohloff SPEEDHUB 500/14</t>
    <phoneticPr fontId="1"/>
  </si>
  <si>
    <t>※薄いブルーのセルのみ編集可能</t>
    <rPh sb="1" eb="2">
      <t xml:space="preserve">ウスイ </t>
    </rPh>
    <rPh sb="11" eb="15">
      <t xml:space="preserve">ヘンシュウカノウ </t>
    </rPh>
    <phoneticPr fontId="2"/>
  </si>
  <si>
    <t>▶</t>
    <phoneticPr fontId="2"/>
  </si>
  <si>
    <t>8S（SG-S7001-8）</t>
    <phoneticPr fontId="1"/>
  </si>
  <si>
    <t>CDX Rear Sprockets</t>
  </si>
  <si>
    <t>Alfine Di2 3-Lobe</t>
  </si>
  <si>
    <t>CT1128DMN</t>
  </si>
  <si>
    <t>SureFit 3-Lobe</t>
  </si>
  <si>
    <t>CT1126XMN</t>
  </si>
  <si>
    <t>CT1124XMN</t>
  </si>
  <si>
    <t>CT1122XMN</t>
  </si>
  <si>
    <t>700x23C</t>
  </si>
  <si>
    <t>25-622</t>
  </si>
  <si>
    <t>700x25C</t>
  </si>
  <si>
    <t>28-622</t>
  </si>
  <si>
    <t>700x28C</t>
  </si>
  <si>
    <t>23-622</t>
    <phoneticPr fontId="2"/>
  </si>
  <si>
    <t>28-451</t>
  </si>
  <si>
    <t>28-406</t>
    <phoneticPr fontId="2"/>
  </si>
  <si>
    <t>ETRTO</t>
  </si>
  <si>
    <t>タイヤサイズ</t>
  </si>
  <si>
    <t>周長（mm）</t>
  </si>
  <si>
    <t>28-355</t>
    <phoneticPr fontId="2"/>
  </si>
  <si>
    <t>20x1-1/8</t>
    <phoneticPr fontId="2"/>
  </si>
  <si>
    <t>18×1-1/8</t>
    <phoneticPr fontId="2"/>
  </si>
  <si>
    <t>タイヤ周長</t>
    <phoneticPr fontId="2"/>
  </si>
  <si>
    <t>20x1.10</t>
    <phoneticPr fontId="2"/>
  </si>
  <si>
    <t>Kindernay</t>
  </si>
  <si>
    <t>Rohloff</t>
    <phoneticPr fontId="2"/>
  </si>
  <si>
    <t>Shimano</t>
    <phoneticPr fontId="2"/>
  </si>
  <si>
    <t>XIV</t>
    <phoneticPr fontId="2"/>
  </si>
  <si>
    <t>SPEEDHUB 500/14</t>
    <phoneticPr fontId="2"/>
  </si>
  <si>
    <t>ALFINE 8</t>
    <phoneticPr fontId="2"/>
  </si>
  <si>
    <t>ALFINE 11</t>
    <phoneticPr fontId="2"/>
  </si>
  <si>
    <t>各メーカーのギア比</t>
    <rPh sb="0" eb="1">
      <t xml:space="preserve">カクメーカーノギアヒ </t>
    </rPh>
    <phoneticPr fontId="2"/>
  </si>
  <si>
    <t>re:codec RCT-2011s</t>
    <phoneticPr fontId="2"/>
  </si>
  <si>
    <t>参考：　Shimano Dura-Ace FC-9000 52/36T - CS-9000 11-25T</t>
    <rPh sb="0" eb="2">
      <t xml:space="preserve">スンコウ </t>
    </rPh>
    <phoneticPr fontId="2"/>
  </si>
  <si>
    <t>ALFINE11</t>
    <phoneticPr fontId="2"/>
  </si>
  <si>
    <t>ALFINE8</t>
    <phoneticPr fontId="2"/>
  </si>
  <si>
    <t>Kindernay</t>
    <phoneticPr fontId="2"/>
  </si>
  <si>
    <t>外装ハイ</t>
    <rPh sb="0" eb="2">
      <t xml:space="preserve">ガイソウ </t>
    </rPh>
    <phoneticPr fontId="2"/>
  </si>
  <si>
    <t>外装ロー</t>
    <rPh sb="0" eb="2">
      <t xml:space="preserve">ガイソウロー </t>
    </rPh>
    <phoneticPr fontId="2"/>
  </si>
  <si>
    <t>赤枠のみグラフに反映</t>
    <rPh sb="0" eb="2">
      <t xml:space="preserve">アカワク </t>
    </rPh>
    <rPh sb="8" eb="10">
      <t xml:space="preserve">ハンエイ 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</si>
</sst>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_ "/>
    <numFmt numFmtId="177" formatCode="0.0_ "/>
    <numFmt numFmtId="178" formatCode="#,##0.0_ "/>
    <numFmt numFmtId="179" formatCode="0.00_ "/>
    <numFmt numFmtId="180" formatCode="0.000_ "/>
    <numFmt numFmtId="181" formatCode="0_ "/>
    <numFmt numFmtId="182" formatCode="#,##0_);[Red]\(#,##0\)"/>
  </numFmts>
  <fonts count="21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name val="ＭＳ Ｐゴシック"/>
      <family val="2"/>
      <charset val="128"/>
    </font>
    <font>
      <b/>
      <sz val="16"/>
      <name val="メイリオ"/>
      <family val="2"/>
      <charset val="128"/>
    </font>
    <font>
      <b/>
      <sz val="16"/>
      <color theme="0"/>
      <name val="メイリオ"/>
      <family val="2"/>
      <charset val="128"/>
    </font>
    <font>
      <sz val="12"/>
      <color theme="0"/>
      <name val="メイリオ"/>
      <family val="2"/>
      <charset val="128"/>
    </font>
    <font>
      <sz val="11"/>
      <name val="メイリオ"/>
      <family val="2"/>
      <charset val="128"/>
    </font>
    <font>
      <b/>
      <sz val="12"/>
      <name val="メイリオ"/>
      <family val="2"/>
      <charset val="128"/>
    </font>
    <font>
      <sz val="8"/>
      <name val="メイリオ"/>
      <family val="2"/>
      <charset val="128"/>
    </font>
    <font>
      <b/>
      <sz val="12"/>
      <color theme="0"/>
      <name val="メイリオ"/>
      <family val="2"/>
      <charset val="128"/>
    </font>
    <font>
      <sz val="12"/>
      <name val="メイリオ"/>
      <family val="2"/>
      <charset val="128"/>
    </font>
    <font>
      <b/>
      <sz val="11"/>
      <color theme="1"/>
      <name val="メイリオ"/>
      <family val="2"/>
      <charset val="128"/>
    </font>
    <font>
      <sz val="12"/>
      <color theme="8" tint="-0.499984740745262"/>
      <name val="メイリオ"/>
      <family val="2"/>
      <charset val="128"/>
    </font>
    <font>
      <b/>
      <sz val="11"/>
      <name val="メイリオ"/>
      <family val="2"/>
      <charset val="128"/>
    </font>
    <font>
      <sz val="10"/>
      <name val="メイリオ"/>
      <family val="2"/>
      <charset val="128"/>
    </font>
    <font>
      <b/>
      <sz val="10"/>
      <name val="メイリオ"/>
      <family val="2"/>
      <charset val="128"/>
    </font>
    <font>
      <b/>
      <sz val="11"/>
      <color theme="0"/>
      <name val="メイリオ"/>
      <family val="2"/>
      <charset val="128"/>
    </font>
    <font>
      <b/>
      <sz val="10"/>
      <color theme="0"/>
      <name val="メイリオ"/>
      <family val="2"/>
      <charset val="128"/>
    </font>
    <font>
      <sz val="11"/>
      <color theme="0"/>
      <name val="メイリオ"/>
      <family val="2"/>
      <charset val="128"/>
    </font>
    <font>
      <b/>
      <sz val="6"/>
      <name val="メイリオ"/>
      <family val="2"/>
      <charset val="128"/>
    </font>
  </fonts>
  <fills count="1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/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/>
    </xf>
    <xf numFmtId="181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vertical="center" wrapText="1"/>
    </xf>
    <xf numFmtId="182" fontId="9" fillId="0" borderId="0" xfId="0" applyNumberFormat="1" applyFont="1" applyAlignment="1">
      <alignment horizontal="center" vertical="center"/>
    </xf>
    <xf numFmtId="182" fontId="11" fillId="0" borderId="0" xfId="0" applyNumberFormat="1" applyFont="1" applyAlignment="1">
      <alignment horizontal="right" vertical="center"/>
    </xf>
    <xf numFmtId="176" fontId="9" fillId="0" borderId="0" xfId="0" applyNumberFormat="1" applyFont="1" applyAlignment="1">
      <alignment horizontal="center" vertical="center"/>
    </xf>
    <xf numFmtId="176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wrapText="1"/>
    </xf>
    <xf numFmtId="0" fontId="6" fillId="6" borderId="1" xfId="0" applyFont="1" applyFill="1" applyBorder="1" applyAlignment="1">
      <alignment horizontal="center" vertical="center" wrapText="1"/>
    </xf>
    <xf numFmtId="180" fontId="11" fillId="10" borderId="2" xfId="0" applyNumberFormat="1" applyFont="1" applyFill="1" applyBorder="1" applyAlignment="1">
      <alignment horizontal="center" vertical="center"/>
    </xf>
    <xf numFmtId="179" fontId="11" fillId="0" borderId="3" xfId="0" applyNumberFormat="1" applyFont="1" applyBorder="1"/>
    <xf numFmtId="176" fontId="6" fillId="7" borderId="7" xfId="0" applyNumberFormat="1" applyFont="1" applyFill="1" applyBorder="1"/>
    <xf numFmtId="177" fontId="11" fillId="8" borderId="8" xfId="0" applyNumberFormat="1" applyFont="1" applyFill="1" applyBorder="1"/>
    <xf numFmtId="176" fontId="6" fillId="4" borderId="7" xfId="0" applyNumberFormat="1" applyFont="1" applyFill="1" applyBorder="1"/>
    <xf numFmtId="0" fontId="7" fillId="0" borderId="11" xfId="0" applyFont="1" applyBorder="1" applyAlignment="1">
      <alignment horizontal="center"/>
    </xf>
    <xf numFmtId="180" fontId="11" fillId="10" borderId="3" xfId="0" applyNumberFormat="1" applyFont="1" applyFill="1" applyBorder="1" applyAlignment="1">
      <alignment horizontal="center" vertical="center"/>
    </xf>
    <xf numFmtId="180" fontId="11" fillId="10" borderId="4" xfId="0" applyNumberFormat="1" applyFont="1" applyFill="1" applyBorder="1" applyAlignment="1">
      <alignment horizontal="center" vertical="center"/>
    </xf>
    <xf numFmtId="179" fontId="11" fillId="0" borderId="4" xfId="0" applyNumberFormat="1" applyFont="1" applyBorder="1"/>
    <xf numFmtId="176" fontId="6" fillId="7" borderId="9" xfId="0" applyNumberFormat="1" applyFont="1" applyFill="1" applyBorder="1"/>
    <xf numFmtId="177" fontId="11" fillId="8" borderId="10" xfId="0" applyNumberFormat="1" applyFont="1" applyFill="1" applyBorder="1"/>
    <xf numFmtId="176" fontId="6" fillId="4" borderId="9" xfId="0" applyNumberFormat="1" applyFont="1" applyFill="1" applyBorder="1"/>
    <xf numFmtId="180" fontId="7" fillId="0" borderId="0" xfId="0" applyNumberFormat="1" applyFont="1"/>
    <xf numFmtId="179" fontId="7" fillId="0" borderId="0" xfId="0" applyNumberFormat="1" applyFont="1"/>
    <xf numFmtId="180" fontId="11" fillId="5" borderId="1" xfId="0" applyNumberFormat="1" applyFont="1" applyFill="1" applyBorder="1" applyAlignment="1">
      <alignment horizontal="center" vertical="center" wrapText="1"/>
    </xf>
    <xf numFmtId="178" fontId="11" fillId="8" borderId="8" xfId="0" applyNumberFormat="1" applyFont="1" applyFill="1" applyBorder="1"/>
    <xf numFmtId="178" fontId="11" fillId="8" borderId="10" xfId="0" applyNumberFormat="1" applyFont="1" applyFill="1" applyBorder="1"/>
    <xf numFmtId="180" fontId="13" fillId="9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79" fontId="11" fillId="0" borderId="0" xfId="0" applyNumberFormat="1" applyFont="1"/>
    <xf numFmtId="176" fontId="6" fillId="0" borderId="0" xfId="0" applyNumberFormat="1" applyFont="1"/>
    <xf numFmtId="177" fontId="11" fillId="0" borderId="0" xfId="0" applyNumberFormat="1" applyFont="1"/>
    <xf numFmtId="0" fontId="3" fillId="0" borderId="0" xfId="0" applyFont="1"/>
    <xf numFmtId="176" fontId="7" fillId="0" borderId="11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4" fillId="0" borderId="0" xfId="0" applyFont="1"/>
    <xf numFmtId="0" fontId="15" fillId="0" borderId="14" xfId="0" applyFont="1" applyBorder="1" applyAlignment="1">
      <alignment vertical="center"/>
    </xf>
    <xf numFmtId="0" fontId="14" fillId="0" borderId="14" xfId="0" applyFont="1" applyBorder="1"/>
    <xf numFmtId="0" fontId="16" fillId="0" borderId="14" xfId="0" applyFont="1" applyBorder="1"/>
    <xf numFmtId="0" fontId="17" fillId="11" borderId="12" xfId="0" applyFont="1" applyFill="1" applyBorder="1" applyAlignment="1">
      <alignment horizontal="center" vertical="center"/>
    </xf>
    <xf numFmtId="0" fontId="18" fillId="11" borderId="13" xfId="0" applyFont="1" applyFill="1" applyBorder="1" applyAlignment="1">
      <alignment horizontal="center" vertical="center" wrapText="1"/>
    </xf>
    <xf numFmtId="0" fontId="7" fillId="12" borderId="11" xfId="0" applyFont="1" applyFill="1" applyBorder="1" applyAlignment="1">
      <alignment horizontal="center"/>
    </xf>
    <xf numFmtId="0" fontId="19" fillId="13" borderId="11" xfId="0" applyFont="1" applyFill="1" applyBorder="1" applyAlignment="1">
      <alignment horizontal="center"/>
    </xf>
    <xf numFmtId="177" fontId="11" fillId="3" borderId="8" xfId="0" applyNumberFormat="1" applyFont="1" applyFill="1" applyBorder="1"/>
    <xf numFmtId="177" fontId="11" fillId="3" borderId="10" xfId="0" applyNumberFormat="1" applyFont="1" applyFill="1" applyBorder="1"/>
    <xf numFmtId="178" fontId="11" fillId="3" borderId="8" xfId="0" applyNumberFormat="1" applyFont="1" applyFill="1" applyBorder="1"/>
    <xf numFmtId="178" fontId="11" fillId="3" borderId="10" xfId="0" applyNumberFormat="1" applyFont="1" applyFill="1" applyBorder="1"/>
    <xf numFmtId="0" fontId="17" fillId="14" borderId="11" xfId="0" applyFont="1" applyFill="1" applyBorder="1" applyAlignment="1">
      <alignment horizontal="center"/>
    </xf>
    <xf numFmtId="0" fontId="11" fillId="2" borderId="11" xfId="0" applyFont="1" applyFill="1" applyBorder="1" applyProtection="1">
      <protection locked="0"/>
    </xf>
    <xf numFmtId="179" fontId="11" fillId="0" borderId="11" xfId="0" applyNumberFormat="1" applyFont="1" applyBorder="1"/>
    <xf numFmtId="0" fontId="11" fillId="0" borderId="15" xfId="0" applyFont="1" applyBorder="1"/>
    <xf numFmtId="0" fontId="11" fillId="0" borderId="16" xfId="0" applyFont="1" applyBorder="1"/>
    <xf numFmtId="0" fontId="11" fillId="0" borderId="18" xfId="0" applyFont="1" applyBorder="1"/>
    <xf numFmtId="0" fontId="11" fillId="0" borderId="20" xfId="0" applyFont="1" applyBorder="1"/>
    <xf numFmtId="0" fontId="11" fillId="2" borderId="21" xfId="0" applyFont="1" applyFill="1" applyBorder="1" applyProtection="1">
      <protection locked="0"/>
    </xf>
    <xf numFmtId="179" fontId="11" fillId="0" borderId="21" xfId="0" applyNumberFormat="1" applyFont="1" applyBorder="1"/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179" fontId="11" fillId="0" borderId="18" xfId="0" applyNumberFormat="1" applyFont="1" applyBorder="1"/>
    <xf numFmtId="179" fontId="11" fillId="0" borderId="20" xfId="0" applyNumberFormat="1" applyFont="1" applyBorder="1"/>
    <xf numFmtId="176" fontId="6" fillId="4" borderId="11" xfId="0" applyNumberFormat="1" applyFont="1" applyFill="1" applyBorder="1"/>
    <xf numFmtId="176" fontId="6" fillId="4" borderId="21" xfId="0" applyNumberFormat="1" applyFont="1" applyFill="1" applyBorder="1"/>
    <xf numFmtId="177" fontId="11" fillId="3" borderId="19" xfId="0" applyNumberFormat="1" applyFont="1" applyFill="1" applyBorder="1"/>
    <xf numFmtId="177" fontId="11" fillId="3" borderId="22" xfId="0" applyNumberFormat="1" applyFont="1" applyFill="1" applyBorder="1"/>
    <xf numFmtId="0" fontId="11" fillId="2" borderId="1" xfId="0" applyFont="1" applyFill="1" applyBorder="1" applyAlignment="1" applyProtection="1">
      <alignment horizontal="right" vertical="center"/>
      <protection locked="0"/>
    </xf>
    <xf numFmtId="0" fontId="11" fillId="2" borderId="24" xfId="0" applyFont="1" applyFill="1" applyBorder="1" applyAlignment="1" applyProtection="1">
      <alignment horizontal="right" vertical="center"/>
      <protection locked="0"/>
    </xf>
    <xf numFmtId="176" fontId="11" fillId="0" borderId="25" xfId="0" applyNumberFormat="1" applyFont="1" applyBorder="1" applyAlignment="1" applyProtection="1">
      <alignment horizontal="right" vertical="center"/>
      <protection locked="0"/>
    </xf>
    <xf numFmtId="182" fontId="11" fillId="0" borderId="0" xfId="0" applyNumberFormat="1" applyFont="1" applyAlignment="1" applyProtection="1">
      <alignment horizontal="right" vertical="center"/>
      <protection locked="0"/>
    </xf>
    <xf numFmtId="182" fontId="20" fillId="0" borderId="25" xfId="0" applyNumberFormat="1" applyFont="1" applyBorder="1" applyAlignment="1" applyProtection="1">
      <alignment vertical="center"/>
      <protection locked="0"/>
    </xf>
    <xf numFmtId="182" fontId="8" fillId="0" borderId="25" xfId="0" applyNumberFormat="1" applyFont="1" applyBorder="1" applyAlignment="1" applyProtection="1">
      <alignment vertical="center"/>
      <protection locked="0"/>
    </xf>
    <xf numFmtId="0" fontId="16" fillId="0" borderId="23" xfId="0" applyFont="1" applyBorder="1"/>
    <xf numFmtId="0" fontId="6" fillId="0" borderId="0" xfId="0" applyFont="1"/>
    <xf numFmtId="177" fontId="6" fillId="0" borderId="0" xfId="0" applyNumberFormat="1" applyFont="1"/>
    <xf numFmtId="178" fontId="6" fillId="0" borderId="0" xfId="0" applyNumberFormat="1" applyFont="1"/>
    <xf numFmtId="180" fontId="15" fillId="2" borderId="11" xfId="0" applyNumberFormat="1" applyFont="1" applyFill="1" applyBorder="1" applyAlignment="1" applyProtection="1">
      <alignment vertical="center"/>
      <protection locked="0"/>
    </xf>
    <xf numFmtId="180" fontId="15" fillId="0" borderId="11" xfId="0" applyNumberFormat="1" applyFont="1" applyBorder="1" applyAlignment="1">
      <alignment vertical="center"/>
    </xf>
    <xf numFmtId="0" fontId="16" fillId="0" borderId="23" xfId="0" applyFont="1" applyBorder="1" applyAlignment="1">
      <alignment horizontal="center"/>
    </xf>
    <xf numFmtId="0" fontId="11" fillId="9" borderId="1" xfId="0" applyFont="1" applyFill="1" applyBorder="1" applyAlignment="1">
      <alignment horizontal="center"/>
    </xf>
    <xf numFmtId="0" fontId="11" fillId="9" borderId="26" xfId="0" applyFont="1" applyFill="1" applyBorder="1" applyAlignment="1">
      <alignment horizontal="center"/>
    </xf>
    <xf numFmtId="0" fontId="11" fillId="9" borderId="24" xfId="0" applyFont="1" applyFill="1" applyBorder="1" applyAlignment="1">
      <alignment horizontal="center"/>
    </xf>
    <xf numFmtId="176" fontId="11" fillId="2" borderId="2" xfId="0" applyNumberFormat="1" applyFont="1" applyFill="1" applyBorder="1" applyAlignment="1" applyProtection="1">
      <alignment horizontal="right" vertical="center"/>
      <protection locked="0"/>
    </xf>
    <xf numFmtId="176" fontId="11" fillId="2" borderId="6" xfId="0" applyNumberFormat="1" applyFont="1" applyFill="1" applyBorder="1" applyAlignment="1" applyProtection="1">
      <alignment horizontal="right" vertical="center"/>
      <protection locked="0"/>
    </xf>
    <xf numFmtId="176" fontId="11" fillId="2" borderId="4" xfId="0" applyNumberFormat="1" applyFont="1" applyFill="1" applyBorder="1" applyAlignment="1" applyProtection="1">
      <alignment horizontal="right" vertical="center"/>
      <protection locked="0"/>
    </xf>
    <xf numFmtId="176" fontId="11" fillId="2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horizontal="center"/>
    </xf>
    <xf numFmtId="182" fontId="11" fillId="2" borderId="4" xfId="0" applyNumberFormat="1" applyFont="1" applyFill="1" applyBorder="1" applyAlignment="1" applyProtection="1">
      <alignment horizontal="right" vertical="center"/>
      <protection locked="0"/>
    </xf>
    <xf numFmtId="182" fontId="11" fillId="2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181" fontId="11" fillId="2" borderId="2" xfId="0" applyNumberFormat="1" applyFont="1" applyFill="1" applyBorder="1" applyAlignment="1" applyProtection="1">
      <alignment horizontal="right" vertical="center"/>
      <protection locked="0"/>
    </xf>
    <xf numFmtId="181" fontId="11" fillId="2" borderId="6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Alignment="1">
      <alignment horizontal="center" vertical="center"/>
    </xf>
    <xf numFmtId="182" fontId="11" fillId="2" borderId="3" xfId="0" applyNumberFormat="1" applyFont="1" applyFill="1" applyBorder="1" applyAlignment="1" applyProtection="1">
      <alignment horizontal="right" vertical="center"/>
      <protection locked="0"/>
    </xf>
    <xf numFmtId="182" fontId="11" fillId="2" borderId="8" xfId="0" applyNumberFormat="1" applyFont="1" applyFill="1" applyBorder="1" applyAlignment="1" applyProtection="1">
      <alignment horizontal="right" vertical="center"/>
      <protection locked="0"/>
    </xf>
    <xf numFmtId="181" fontId="11" fillId="2" borderId="3" xfId="0" applyNumberFormat="1" applyFont="1" applyFill="1" applyBorder="1" applyAlignment="1" applyProtection="1">
      <alignment horizontal="right" vertical="center"/>
      <protection locked="0"/>
    </xf>
    <xf numFmtId="181" fontId="11" fillId="2" borderId="8" xfId="0" applyNumberFormat="1" applyFont="1" applyFill="1" applyBorder="1" applyAlignment="1" applyProtection="1">
      <alignment horizontal="right" vertical="center"/>
      <protection locked="0"/>
    </xf>
    <xf numFmtId="0" fontId="11" fillId="3" borderId="3" xfId="0" applyFont="1" applyFill="1" applyBorder="1" applyAlignment="1">
      <alignment horizontal="right" vertical="center"/>
    </xf>
    <xf numFmtId="0" fontId="11" fillId="3" borderId="8" xfId="0" applyFont="1" applyFill="1" applyBorder="1" applyAlignment="1">
      <alignment horizontal="right" vertical="center"/>
    </xf>
    <xf numFmtId="182" fontId="18" fillId="15" borderId="0" xfId="0" applyNumberFormat="1" applyFont="1" applyFill="1" applyAlignment="1" applyProtection="1">
      <alignment horizontal="center" vertical="center"/>
      <protection locked="0"/>
    </xf>
    <xf numFmtId="180" fontId="15" fillId="0" borderId="12" xfId="0" applyNumberFormat="1" applyFont="1" applyBorder="1" applyAlignment="1">
      <alignment horizontal="center" vertical="center"/>
    </xf>
    <xf numFmtId="180" fontId="15" fillId="0" borderId="27" xfId="0" applyNumberFormat="1" applyFont="1" applyBorder="1" applyAlignment="1">
      <alignment horizontal="center" vertical="center"/>
    </xf>
    <xf numFmtId="180" fontId="15" fillId="0" borderId="13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" panose="020B0604030504040204" pitchFamily="34" charset="-128"/>
                <a:ea typeface="Meiryo" panose="020B0604030504040204" pitchFamily="34" charset="-128"/>
                <a:cs typeface="+mn-cs"/>
              </a:defRPr>
            </a:pPr>
            <a:r>
              <a:rPr lang="ja-JP"/>
              <a:t>内装変速機 各段の速度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" panose="020B0604030504040204" pitchFamily="34" charset="-128"/>
              <a:ea typeface="Meiryo" panose="020B0604030504040204" pitchFamily="34" charset="-128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Sheet1!$AE$4</c:f>
              <c:strCache>
                <c:ptCount val="1"/>
                <c:pt idx="0">
                  <c:v>ALFINE11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Sheet1!$AE$5:$AE$18</c:f>
              <c:numCache>
                <c:formatCode>0.0_ </c:formatCode>
                <c:ptCount val="14"/>
                <c:pt idx="0">
                  <c:v>7.4640000000000004</c:v>
                </c:pt>
                <c:pt idx="1">
                  <c:v>9.6539999999999999</c:v>
                </c:pt>
                <c:pt idx="2">
                  <c:v>10.95</c:v>
                </c:pt>
                <c:pt idx="3">
                  <c:v>12.471</c:v>
                </c:pt>
                <c:pt idx="4">
                  <c:v>14.124000000000001</c:v>
                </c:pt>
                <c:pt idx="5">
                  <c:v>16.091999999999999</c:v>
                </c:pt>
                <c:pt idx="6">
                  <c:v>18.369000000000003</c:v>
                </c:pt>
                <c:pt idx="7">
                  <c:v>20.783999999999999</c:v>
                </c:pt>
                <c:pt idx="8">
                  <c:v>23.690999999999999</c:v>
                </c:pt>
                <c:pt idx="9">
                  <c:v>26.82</c:v>
                </c:pt>
                <c:pt idx="10">
                  <c:v>30.617999999999995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00-4547-8A49-93829C5415E8}"/>
            </c:ext>
          </c:extLst>
        </c:ser>
        <c:ser>
          <c:idx val="1"/>
          <c:order val="1"/>
          <c:tx>
            <c:strRef>
              <c:f>Sheet1!$AF$4</c:f>
              <c:strCache>
                <c:ptCount val="1"/>
                <c:pt idx="0">
                  <c:v>ALFINE8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Sheet1!$AF$5:$AF$18</c:f>
              <c:numCache>
                <c:formatCode>#,##0.0_ </c:formatCode>
                <c:ptCount val="14"/>
                <c:pt idx="0">
                  <c:v>7.4640000000000004</c:v>
                </c:pt>
                <c:pt idx="1">
                  <c:v>9.1170000000000027</c:v>
                </c:pt>
                <c:pt idx="2">
                  <c:v>10.637999999999998</c:v>
                </c:pt>
                <c:pt idx="3">
                  <c:v>12.068999999999999</c:v>
                </c:pt>
                <c:pt idx="4">
                  <c:v>14.214000000000002</c:v>
                </c:pt>
                <c:pt idx="5">
                  <c:v>17.388000000000002</c:v>
                </c:pt>
                <c:pt idx="6">
                  <c:v>20.157</c:v>
                </c:pt>
                <c:pt idx="7">
                  <c:v>22.928999999999998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00-4547-8A49-93829C5415E8}"/>
            </c:ext>
          </c:extLst>
        </c:ser>
        <c:ser>
          <c:idx val="2"/>
          <c:order val="2"/>
          <c:tx>
            <c:strRef>
              <c:f>Sheet1!$AG$4</c:f>
              <c:strCache>
                <c:ptCount val="1"/>
                <c:pt idx="0">
                  <c:v>Rohloff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Sheet1!$AG$5:$AG$18</c:f>
              <c:numCache>
                <c:formatCode>0.0_ </c:formatCode>
                <c:ptCount val="14"/>
                <c:pt idx="0">
                  <c:v>3.9329999999999998</c:v>
                </c:pt>
                <c:pt idx="1">
                  <c:v>4.47</c:v>
                </c:pt>
                <c:pt idx="2">
                  <c:v>5.0939999999999994</c:v>
                </c:pt>
                <c:pt idx="3">
                  <c:v>5.8110000000000008</c:v>
                </c:pt>
                <c:pt idx="4">
                  <c:v>6.57</c:v>
                </c:pt>
                <c:pt idx="5">
                  <c:v>7.5090000000000003</c:v>
                </c:pt>
                <c:pt idx="6">
                  <c:v>8.4930000000000003</c:v>
                </c:pt>
                <c:pt idx="7">
                  <c:v>9.6989999999999998</c:v>
                </c:pt>
                <c:pt idx="8">
                  <c:v>10.994999999999999</c:v>
                </c:pt>
                <c:pt idx="9">
                  <c:v>12.516</c:v>
                </c:pt>
                <c:pt idx="10">
                  <c:v>14.214000000000002</c:v>
                </c:pt>
                <c:pt idx="11">
                  <c:v>16.133999999999997</c:v>
                </c:pt>
                <c:pt idx="12">
                  <c:v>18.369000000000003</c:v>
                </c:pt>
                <c:pt idx="13">
                  <c:v>20.829000000000001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400-4547-8A49-93829C5415E8}"/>
            </c:ext>
          </c:extLst>
        </c:ser>
        <c:ser>
          <c:idx val="3"/>
          <c:order val="3"/>
          <c:tx>
            <c:strRef>
              <c:f>Sheet1!$AH$4</c:f>
              <c:strCache>
                <c:ptCount val="1"/>
                <c:pt idx="0">
                  <c:v>Kindernay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Sheet1!$AH$5:$AH$18</c:f>
              <c:numCache>
                <c:formatCode>0.0_ </c:formatCode>
                <c:ptCount val="14"/>
                <c:pt idx="0">
                  <c:v>3.843</c:v>
                </c:pt>
                <c:pt idx="1">
                  <c:v>4.38</c:v>
                </c:pt>
                <c:pt idx="2">
                  <c:v>5.0039999999999987</c:v>
                </c:pt>
                <c:pt idx="3">
                  <c:v>5.6760000000000002</c:v>
                </c:pt>
                <c:pt idx="4">
                  <c:v>6.48</c:v>
                </c:pt>
                <c:pt idx="5">
                  <c:v>7.3739999999999997</c:v>
                </c:pt>
                <c:pt idx="6">
                  <c:v>8.4479999999999986</c:v>
                </c:pt>
                <c:pt idx="7">
                  <c:v>9.609</c:v>
                </c:pt>
                <c:pt idx="8">
                  <c:v>10.95</c:v>
                </c:pt>
                <c:pt idx="9">
                  <c:v>12.471</c:v>
                </c:pt>
                <c:pt idx="10">
                  <c:v>14.214000000000002</c:v>
                </c:pt>
                <c:pt idx="11">
                  <c:v>16.178999999999998</c:v>
                </c:pt>
                <c:pt idx="12">
                  <c:v>18.414000000000001</c:v>
                </c:pt>
                <c:pt idx="13">
                  <c:v>20.964000000000002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400-4547-8A49-93829C5415E8}"/>
            </c:ext>
          </c:extLst>
        </c:ser>
        <c:ser>
          <c:idx val="4"/>
          <c:order val="4"/>
          <c:tx>
            <c:strRef>
              <c:f>Sheet1!$AI$4</c:f>
              <c:strCache>
                <c:ptCount val="1"/>
                <c:pt idx="0">
                  <c:v>外装ハイ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Sheet1!$AI$5:$AI$18</c:f>
              <c:numCache>
                <c:formatCode>0.0_ </c:formatCode>
                <c:ptCount val="14"/>
                <c:pt idx="0">
                  <c:v>13.135200000000003</c:v>
                </c:pt>
                <c:pt idx="1">
                  <c:v>14.277391304347825</c:v>
                </c:pt>
                <c:pt idx="2">
                  <c:v>15.637142857142855</c:v>
                </c:pt>
                <c:pt idx="3">
                  <c:v>17.283157894736842</c:v>
                </c:pt>
                <c:pt idx="4">
                  <c:v>19.316470588235294</c:v>
                </c:pt>
                <c:pt idx="5">
                  <c:v>20.52375</c:v>
                </c:pt>
                <c:pt idx="6">
                  <c:v>21.892000000000003</c:v>
                </c:pt>
                <c:pt idx="7">
                  <c:v>23.455714285714286</c:v>
                </c:pt>
                <c:pt idx="8">
                  <c:v>25.26</c:v>
                </c:pt>
                <c:pt idx="9">
                  <c:v>27.364999999999998</c:v>
                </c:pt>
                <c:pt idx="10">
                  <c:v>29.852727272727272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400-4547-8A49-93829C5415E8}"/>
            </c:ext>
          </c:extLst>
        </c:ser>
        <c:ser>
          <c:idx val="5"/>
          <c:order val="5"/>
          <c:tx>
            <c:strRef>
              <c:f>Sheet1!$AJ$4</c:f>
              <c:strCache>
                <c:ptCount val="1"/>
                <c:pt idx="0">
                  <c:v>外装ロー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Sheet1!$AJ$5:$AJ$18</c:f>
              <c:numCache>
                <c:formatCode>0.0_ </c:formatCode>
                <c:ptCount val="14"/>
                <c:pt idx="0">
                  <c:v>9.0935999999999986</c:v>
                </c:pt>
                <c:pt idx="1">
                  <c:v>9.8843478260869571</c:v>
                </c:pt>
                <c:pt idx="2">
                  <c:v>10.825714285714284</c:v>
                </c:pt>
                <c:pt idx="3">
                  <c:v>11.965263157894737</c:v>
                </c:pt>
                <c:pt idx="4">
                  <c:v>13.372941176470588</c:v>
                </c:pt>
                <c:pt idx="5">
                  <c:v>14.20875</c:v>
                </c:pt>
                <c:pt idx="6">
                  <c:v>15.155999999999999</c:v>
                </c:pt>
                <c:pt idx="7">
                  <c:v>16.238571428571429</c:v>
                </c:pt>
                <c:pt idx="8">
                  <c:v>17.487692307692313</c:v>
                </c:pt>
                <c:pt idx="9">
                  <c:v>18.945</c:v>
                </c:pt>
                <c:pt idx="10">
                  <c:v>20.667272727272728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400-4547-8A49-93829C5415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8175488"/>
        <c:axId val="668177216"/>
      </c:lineChart>
      <c:catAx>
        <c:axId val="668175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" panose="020B0604030504040204" pitchFamily="34" charset="-128"/>
                <a:ea typeface="Meiryo" panose="020B0604030504040204" pitchFamily="34" charset="-128"/>
                <a:cs typeface="+mn-cs"/>
              </a:defRPr>
            </a:pPr>
            <a:endParaRPr lang="ja-JP"/>
          </a:p>
        </c:txPr>
        <c:crossAx val="668177216"/>
        <c:crosses val="autoZero"/>
        <c:auto val="1"/>
        <c:lblAlgn val="ctr"/>
        <c:lblOffset val="100"/>
        <c:noMultiLvlLbl val="0"/>
      </c:catAx>
      <c:valAx>
        <c:axId val="668177216"/>
        <c:scaling>
          <c:orientation val="minMax"/>
        </c:scaling>
        <c:delete val="0"/>
        <c:axPos val="l"/>
        <c:majorGridlines>
          <c:spPr>
            <a:ln w="38100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ot"/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" panose="020B0604030504040204" pitchFamily="34" charset="-128"/>
                <a:ea typeface="Meiryo" panose="020B0604030504040204" pitchFamily="34" charset="-128"/>
                <a:cs typeface="+mn-cs"/>
              </a:defRPr>
            </a:pPr>
            <a:endParaRPr lang="ja-JP"/>
          </a:p>
        </c:txPr>
        <c:crossAx val="668175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" panose="020B0604030504040204" pitchFamily="34" charset="-128"/>
              <a:ea typeface="Meiryo" panose="020B0604030504040204" pitchFamily="34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 b="0" i="0">
          <a:latin typeface="Meiryo" panose="020B0604030504040204" pitchFamily="34" charset="-128"/>
          <a:ea typeface="Meiryo" panose="020B0604030504040204" pitchFamily="34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293884</xdr:colOff>
      <xdr:row>23</xdr:row>
      <xdr:rowOff>249918</xdr:rowOff>
    </xdr:from>
    <xdr:to>
      <xdr:col>23</xdr:col>
      <xdr:colOff>4497</xdr:colOff>
      <xdr:row>67</xdr:row>
      <xdr:rowOff>20992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D3EB2C9-8CDF-2573-813F-9BDFE11EB26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724214</xdr:colOff>
      <xdr:row>9</xdr:row>
      <xdr:rowOff>230909</xdr:rowOff>
    </xdr:from>
    <xdr:to>
      <xdr:col>13</xdr:col>
      <xdr:colOff>73470</xdr:colOff>
      <xdr:row>67</xdr:row>
      <xdr:rowOff>73472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70913096-5C9F-9F5E-C841-15E36D66AF08}"/>
            </a:ext>
          </a:extLst>
        </xdr:cNvPr>
        <xdr:cNvSpPr/>
      </xdr:nvSpPr>
      <xdr:spPr>
        <a:xfrm>
          <a:off x="9498759" y="2403554"/>
          <a:ext cx="881653" cy="14620744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0</xdr:colOff>
      <xdr:row>11</xdr:row>
      <xdr:rowOff>1</xdr:rowOff>
    </xdr:from>
    <xdr:to>
      <xdr:col>19</xdr:col>
      <xdr:colOff>20992</xdr:colOff>
      <xdr:row>22</xdr:row>
      <xdr:rowOff>52480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A4D984A4-E60E-C5A4-84C6-88C85883F69A}"/>
            </a:ext>
          </a:extLst>
        </xdr:cNvPr>
        <xdr:cNvSpPr/>
      </xdr:nvSpPr>
      <xdr:spPr>
        <a:xfrm>
          <a:off x="14064463" y="2718431"/>
          <a:ext cx="923636" cy="2833884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0</xdr:colOff>
      <xdr:row>11</xdr:row>
      <xdr:rowOff>0</xdr:rowOff>
    </xdr:from>
    <xdr:to>
      <xdr:col>23</xdr:col>
      <xdr:colOff>20991</xdr:colOff>
      <xdr:row>22</xdr:row>
      <xdr:rowOff>52479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21804E7C-9DBE-BE41-FC73-691D2257A1D2}"/>
            </a:ext>
          </a:extLst>
        </xdr:cNvPr>
        <xdr:cNvSpPr/>
      </xdr:nvSpPr>
      <xdr:spPr>
        <a:xfrm>
          <a:off x="16719917" y="2718430"/>
          <a:ext cx="923636" cy="2833884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6872A-A746-6F42-92AF-8283FA0DBD74}">
  <dimension ref="A1:AJ82"/>
  <sheetViews>
    <sheetView tabSelected="1" zoomScale="121" zoomScaleNormal="121" workbookViewId="0">
      <selection activeCell="AC27" sqref="AC27"/>
    </sheetView>
  </sheetViews>
  <sheetFormatPr baseColWidth="10" defaultRowHeight="19"/>
  <cols>
    <col min="1" max="1" width="4.6640625" style="3" bestFit="1" customWidth="1"/>
    <col min="2" max="2" width="33" style="3" customWidth="1"/>
    <col min="3" max="3" width="8.83203125" style="3" customWidth="1"/>
    <col min="4" max="4" width="10" style="3" customWidth="1"/>
    <col min="5" max="5" width="10" style="3" bestFit="1" customWidth="1"/>
    <col min="6" max="6" width="5.33203125" style="3" customWidth="1"/>
    <col min="7" max="7" width="8.83203125" style="3" customWidth="1"/>
    <col min="8" max="8" width="10" style="3" bestFit="1" customWidth="1"/>
    <col min="9" max="9" width="10" style="3" customWidth="1"/>
    <col min="10" max="10" width="5.33203125" style="3" customWidth="1"/>
    <col min="11" max="11" width="8.83203125" style="3" customWidth="1"/>
    <col min="12" max="12" width="10" style="3" bestFit="1" customWidth="1"/>
    <col min="13" max="13" width="10" style="3" customWidth="1"/>
    <col min="14" max="14" width="4" style="3" customWidth="1"/>
    <col min="15" max="15" width="5.1640625" style="3" customWidth="1"/>
    <col min="16" max="16" width="20.83203125" style="3" bestFit="1" customWidth="1"/>
    <col min="17" max="17" width="8.83203125" style="3" customWidth="1"/>
    <col min="18" max="18" width="10.5" style="3" bestFit="1" customWidth="1"/>
    <col min="19" max="19" width="11.83203125" style="3" bestFit="1" customWidth="1"/>
    <col min="20" max="20" width="3.6640625" style="3" customWidth="1"/>
    <col min="21" max="21" width="8.83203125" style="3" customWidth="1"/>
    <col min="22" max="22" width="10.5" style="3" bestFit="1" customWidth="1"/>
    <col min="23" max="23" width="11.83203125" style="3" bestFit="1" customWidth="1"/>
    <col min="24" max="24" width="3.83203125" style="3" customWidth="1"/>
    <col min="25" max="25" width="4" style="3" bestFit="1" customWidth="1"/>
    <col min="26" max="30" width="20.83203125" style="3" customWidth="1"/>
    <col min="31" max="249" width="8.83203125" style="3" customWidth="1"/>
    <col min="250" max="16384" width="10.83203125" style="3"/>
  </cols>
  <sheetData>
    <row r="1" spans="1:36" ht="26">
      <c r="A1" s="103" t="s">
        <v>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">
        <v>1000</v>
      </c>
      <c r="N1" s="2">
        <v>60</v>
      </c>
    </row>
    <row r="2" spans="1:36" s="6" customFormat="1" ht="21" thickBot="1">
      <c r="A2" s="4"/>
      <c r="B2" s="4"/>
      <c r="C2" s="107" t="s">
        <v>39</v>
      </c>
      <c r="D2" s="107"/>
      <c r="E2" s="107"/>
      <c r="F2" s="107"/>
      <c r="G2" s="107"/>
      <c r="H2" s="107"/>
      <c r="I2" s="107"/>
      <c r="J2" s="107"/>
      <c r="K2" s="107"/>
      <c r="L2" s="107"/>
      <c r="M2" s="5"/>
      <c r="O2" s="100" t="s">
        <v>74</v>
      </c>
      <c r="P2" s="100"/>
      <c r="Q2" s="100"/>
      <c r="R2" s="100"/>
      <c r="S2" s="100"/>
      <c r="T2" s="100"/>
      <c r="U2" s="100"/>
      <c r="V2" s="100"/>
      <c r="W2" s="100"/>
    </row>
    <row r="3" spans="1:36" s="6" customFormat="1" ht="21" hidden="1" customHeight="1" thickBot="1">
      <c r="B3" s="8"/>
      <c r="C3" s="104" t="s">
        <v>10</v>
      </c>
      <c r="D3" s="104"/>
      <c r="E3" s="104"/>
      <c r="F3" s="8"/>
      <c r="G3" s="104" t="s">
        <v>11</v>
      </c>
      <c r="H3" s="104"/>
      <c r="I3" s="104"/>
      <c r="J3" s="104"/>
      <c r="K3" s="104"/>
      <c r="L3" s="104"/>
      <c r="M3" s="10"/>
      <c r="O3" s="50" t="s">
        <v>72</v>
      </c>
      <c r="P3" s="50"/>
      <c r="Q3" s="50"/>
      <c r="R3" s="50"/>
      <c r="S3" s="50"/>
      <c r="T3" s="50"/>
      <c r="U3" s="50"/>
    </row>
    <row r="4" spans="1:36" s="6" customFormat="1" ht="21" thickBot="1">
      <c r="A4" s="11" t="s">
        <v>40</v>
      </c>
      <c r="B4" s="10" t="s">
        <v>2</v>
      </c>
      <c r="C4" s="105">
        <v>55</v>
      </c>
      <c r="D4" s="106"/>
      <c r="E4" s="12"/>
      <c r="F4" s="12"/>
      <c r="G4" s="105">
        <v>89</v>
      </c>
      <c r="H4" s="106"/>
      <c r="I4" s="12"/>
      <c r="J4" s="12"/>
      <c r="K4" s="105">
        <v>70</v>
      </c>
      <c r="L4" s="106"/>
      <c r="M4" s="13"/>
      <c r="O4" s="11" t="s">
        <v>9</v>
      </c>
      <c r="P4" s="10" t="s">
        <v>2</v>
      </c>
      <c r="Q4" s="80">
        <v>52</v>
      </c>
      <c r="R4" s="81">
        <v>36</v>
      </c>
      <c r="Y4" s="52"/>
      <c r="Z4" s="54" t="s">
        <v>67</v>
      </c>
      <c r="AA4" s="54" t="s">
        <v>67</v>
      </c>
      <c r="AB4" s="54" t="s">
        <v>66</v>
      </c>
      <c r="AC4" s="54" t="s">
        <v>65</v>
      </c>
      <c r="AE4" s="87" t="s">
        <v>75</v>
      </c>
      <c r="AF4" s="87" t="s">
        <v>76</v>
      </c>
      <c r="AG4" s="87" t="s">
        <v>66</v>
      </c>
      <c r="AH4" s="87" t="s">
        <v>77</v>
      </c>
      <c r="AI4" s="87" t="s">
        <v>78</v>
      </c>
      <c r="AJ4" s="87" t="s">
        <v>79</v>
      </c>
    </row>
    <row r="5" spans="1:36" s="6" customFormat="1" ht="20">
      <c r="A5" s="11" t="s">
        <v>40</v>
      </c>
      <c r="B5" s="10" t="s">
        <v>3</v>
      </c>
      <c r="C5" s="110">
        <v>24</v>
      </c>
      <c r="D5" s="111"/>
      <c r="E5" s="12"/>
      <c r="F5" s="12"/>
      <c r="G5" s="110">
        <v>19</v>
      </c>
      <c r="H5" s="111"/>
      <c r="I5" s="12"/>
      <c r="J5" s="12"/>
      <c r="K5" s="110">
        <v>22</v>
      </c>
      <c r="L5" s="111"/>
      <c r="M5" s="13"/>
      <c r="Y5" s="53"/>
      <c r="Z5" s="55" t="s">
        <v>71</v>
      </c>
      <c r="AA5" s="55" t="s">
        <v>70</v>
      </c>
      <c r="AB5" s="55" t="s">
        <v>69</v>
      </c>
      <c r="AC5" s="55" t="s">
        <v>68</v>
      </c>
      <c r="AE5" s="88">
        <f>M12</f>
        <v>7.4640000000000004</v>
      </c>
      <c r="AF5" s="89">
        <f t="shared" ref="AF5:AF12" si="0">M26</f>
        <v>7.4640000000000004</v>
      </c>
      <c r="AG5" s="88">
        <f t="shared" ref="AG5:AG18" si="1">M37</f>
        <v>3.9329999999999998</v>
      </c>
      <c r="AH5" s="88">
        <f t="shared" ref="AH5:AH18" si="2">M54</f>
        <v>3.843</v>
      </c>
      <c r="AI5" s="88">
        <f>S12</f>
        <v>13.135200000000003</v>
      </c>
      <c r="AJ5" s="88">
        <f>W12</f>
        <v>9.0935999999999986</v>
      </c>
    </row>
    <row r="6" spans="1:36" s="6" customFormat="1" ht="21" thickBot="1">
      <c r="A6" s="11" t="s">
        <v>40</v>
      </c>
      <c r="B6" s="10" t="s">
        <v>1</v>
      </c>
      <c r="C6" s="112">
        <f>C4/C5</f>
        <v>2.2916666666666665</v>
      </c>
      <c r="D6" s="113"/>
      <c r="E6" s="13"/>
      <c r="F6" s="13"/>
      <c r="G6" s="112">
        <f>G4/G5</f>
        <v>4.6842105263157894</v>
      </c>
      <c r="H6" s="113"/>
      <c r="I6" s="13"/>
      <c r="J6" s="13"/>
      <c r="K6" s="112">
        <f>K4/K5</f>
        <v>3.1818181818181817</v>
      </c>
      <c r="L6" s="113"/>
      <c r="M6" s="13"/>
      <c r="Y6" s="51">
        <v>1</v>
      </c>
      <c r="Z6" s="115"/>
      <c r="AA6" s="115"/>
      <c r="AB6" s="90">
        <v>0.27900000000000003</v>
      </c>
      <c r="AC6" s="90">
        <v>0.27200000000000002</v>
      </c>
      <c r="AE6" s="88">
        <f>M13</f>
        <v>9.6539999999999999</v>
      </c>
      <c r="AF6" s="89">
        <f t="shared" si="0"/>
        <v>9.1170000000000027</v>
      </c>
      <c r="AG6" s="88">
        <f t="shared" si="1"/>
        <v>4.47</v>
      </c>
      <c r="AH6" s="88">
        <f t="shared" si="2"/>
        <v>4.38</v>
      </c>
      <c r="AI6" s="88">
        <f>S13</f>
        <v>14.277391304347825</v>
      </c>
      <c r="AJ6" s="88">
        <f>W13</f>
        <v>9.8843478260869571</v>
      </c>
    </row>
    <row r="7" spans="1:36" s="6" customFormat="1" ht="21">
      <c r="A7" s="11" t="s">
        <v>40</v>
      </c>
      <c r="B7" s="14" t="s">
        <v>5</v>
      </c>
      <c r="C7" s="108">
        <v>2105</v>
      </c>
      <c r="D7" s="109"/>
      <c r="E7" s="15"/>
      <c r="F7" s="16"/>
      <c r="G7" s="108">
        <v>1490</v>
      </c>
      <c r="H7" s="109"/>
      <c r="I7" s="15"/>
      <c r="J7" s="16"/>
      <c r="K7" s="108">
        <v>1490</v>
      </c>
      <c r="L7" s="109"/>
      <c r="M7" s="17"/>
      <c r="O7" s="11" t="s">
        <v>9</v>
      </c>
      <c r="P7" s="14" t="s">
        <v>5</v>
      </c>
      <c r="Q7" s="96">
        <v>2105</v>
      </c>
      <c r="R7" s="97"/>
      <c r="Y7" s="51">
        <v>2</v>
      </c>
      <c r="Z7" s="116"/>
      <c r="AA7" s="116"/>
      <c r="AB7" s="90">
        <v>0.316</v>
      </c>
      <c r="AC7" s="90">
        <v>0.309</v>
      </c>
      <c r="AE7" s="88">
        <f>M14</f>
        <v>10.95</v>
      </c>
      <c r="AF7" s="89">
        <f t="shared" si="0"/>
        <v>10.637999999999998</v>
      </c>
      <c r="AG7" s="88">
        <f t="shared" si="1"/>
        <v>5.0939999999999994</v>
      </c>
      <c r="AH7" s="88">
        <f t="shared" si="2"/>
        <v>5.0039999999999987</v>
      </c>
      <c r="AI7" s="88">
        <f>S14</f>
        <v>15.637142857142855</v>
      </c>
      <c r="AJ7" s="88">
        <f>W14</f>
        <v>10.825714285714284</v>
      </c>
    </row>
    <row r="8" spans="1:36" s="6" customFormat="1" ht="22" thickBot="1">
      <c r="A8" s="11" t="s">
        <v>40</v>
      </c>
      <c r="B8" s="14" t="s">
        <v>6</v>
      </c>
      <c r="C8" s="101">
        <v>50</v>
      </c>
      <c r="D8" s="102"/>
      <c r="E8" s="16"/>
      <c r="F8" s="16"/>
      <c r="G8" s="101">
        <v>50</v>
      </c>
      <c r="H8" s="102"/>
      <c r="I8" s="16"/>
      <c r="J8" s="16"/>
      <c r="K8" s="101">
        <v>50</v>
      </c>
      <c r="L8" s="102"/>
      <c r="M8" s="18"/>
      <c r="O8" s="11" t="s">
        <v>9</v>
      </c>
      <c r="P8" s="14" t="s">
        <v>6</v>
      </c>
      <c r="Q8" s="98">
        <v>50</v>
      </c>
      <c r="R8" s="99"/>
      <c r="Y8" s="51">
        <v>3</v>
      </c>
      <c r="Z8" s="116"/>
      <c r="AA8" s="116"/>
      <c r="AB8" s="90">
        <v>0.36</v>
      </c>
      <c r="AC8" s="90">
        <v>0.35299999999999998</v>
      </c>
      <c r="AE8" s="88">
        <f>M15</f>
        <v>12.471</v>
      </c>
      <c r="AF8" s="89">
        <f t="shared" si="0"/>
        <v>12.068999999999999</v>
      </c>
      <c r="AG8" s="88">
        <f t="shared" si="1"/>
        <v>5.8110000000000008</v>
      </c>
      <c r="AH8" s="88">
        <f t="shared" si="2"/>
        <v>5.6760000000000002</v>
      </c>
      <c r="AI8" s="88">
        <f>S15</f>
        <v>17.283157894736842</v>
      </c>
      <c r="AJ8" s="88">
        <f>W15</f>
        <v>11.965263157894737</v>
      </c>
    </row>
    <row r="9" spans="1:36" s="6" customFormat="1" ht="21" customHeight="1" thickBot="1">
      <c r="A9" s="11"/>
      <c r="B9" s="14"/>
      <c r="C9" s="84"/>
      <c r="D9" s="85"/>
      <c r="E9" s="16"/>
      <c r="F9" s="16"/>
      <c r="G9" s="83"/>
      <c r="H9" s="83"/>
      <c r="I9" s="16"/>
      <c r="J9" s="16"/>
      <c r="K9" s="114" t="s">
        <v>80</v>
      </c>
      <c r="L9" s="114"/>
      <c r="M9" s="114"/>
      <c r="O9" s="11"/>
      <c r="P9" s="14"/>
      <c r="Q9" s="82"/>
      <c r="R9" s="82"/>
      <c r="Y9" s="51">
        <v>4</v>
      </c>
      <c r="Z9" s="116"/>
      <c r="AA9" s="116"/>
      <c r="AB9" s="90">
        <v>0.40899999999999997</v>
      </c>
      <c r="AC9" s="90">
        <v>0.40200000000000002</v>
      </c>
      <c r="AE9" s="88">
        <f>M16</f>
        <v>14.124000000000001</v>
      </c>
      <c r="AF9" s="89">
        <f t="shared" si="0"/>
        <v>14.214000000000002</v>
      </c>
      <c r="AG9" s="88">
        <f t="shared" si="1"/>
        <v>6.57</v>
      </c>
      <c r="AH9" s="88">
        <f t="shared" si="2"/>
        <v>6.48</v>
      </c>
      <c r="AI9" s="88">
        <f>S16</f>
        <v>19.316470588235294</v>
      </c>
      <c r="AJ9" s="88">
        <f>W16</f>
        <v>13.372941176470588</v>
      </c>
    </row>
    <row r="10" spans="1:36" s="6" customFormat="1" ht="21" thickBot="1">
      <c r="B10" s="19"/>
      <c r="C10" s="86"/>
      <c r="D10" s="86"/>
      <c r="E10" s="86"/>
      <c r="K10" s="92" t="s">
        <v>73</v>
      </c>
      <c r="L10" s="92"/>
      <c r="M10" s="92"/>
      <c r="Q10" s="93">
        <f>Q4</f>
        <v>52</v>
      </c>
      <c r="R10" s="94"/>
      <c r="S10" s="95"/>
      <c r="U10" s="93">
        <f>R4</f>
        <v>36</v>
      </c>
      <c r="V10" s="94"/>
      <c r="W10" s="95"/>
      <c r="Y10" s="51">
        <v>5</v>
      </c>
      <c r="Z10" s="117"/>
      <c r="AA10" s="117"/>
      <c r="AB10" s="90">
        <v>0.46400000000000002</v>
      </c>
      <c r="AC10" s="90">
        <v>0.45800000000000002</v>
      </c>
      <c r="AE10" s="88">
        <f>M17</f>
        <v>16.091999999999999</v>
      </c>
      <c r="AF10" s="89">
        <f t="shared" si="0"/>
        <v>17.388000000000002</v>
      </c>
      <c r="AG10" s="88">
        <f t="shared" si="1"/>
        <v>7.5090000000000003</v>
      </c>
      <c r="AH10" s="88">
        <f t="shared" si="2"/>
        <v>7.3739999999999997</v>
      </c>
      <c r="AI10" s="88">
        <f>S17</f>
        <v>20.52375</v>
      </c>
      <c r="AJ10" s="88">
        <f>W17</f>
        <v>14.20875</v>
      </c>
    </row>
    <row r="11" spans="1:36" s="6" customFormat="1" ht="22" thickBot="1">
      <c r="B11" s="20" t="s">
        <v>35</v>
      </c>
      <c r="C11" s="46" t="s">
        <v>0</v>
      </c>
      <c r="D11" s="47" t="s">
        <v>36</v>
      </c>
      <c r="E11" s="48" t="s">
        <v>37</v>
      </c>
      <c r="F11" s="49"/>
      <c r="G11" s="46" t="s">
        <v>0</v>
      </c>
      <c r="H11" s="47" t="s">
        <v>36</v>
      </c>
      <c r="I11" s="48" t="s">
        <v>37</v>
      </c>
      <c r="J11" s="49"/>
      <c r="K11" s="46" t="s">
        <v>0</v>
      </c>
      <c r="L11" s="47" t="s">
        <v>36</v>
      </c>
      <c r="M11" s="48" t="s">
        <v>37</v>
      </c>
      <c r="O11" s="65"/>
      <c r="P11" s="66"/>
      <c r="Q11" s="71" t="s">
        <v>0</v>
      </c>
      <c r="R11" s="71" t="s">
        <v>7</v>
      </c>
      <c r="S11" s="72" t="s">
        <v>8</v>
      </c>
      <c r="U11" s="73" t="s">
        <v>0</v>
      </c>
      <c r="V11" s="71" t="s">
        <v>7</v>
      </c>
      <c r="W11" s="72" t="s">
        <v>8</v>
      </c>
      <c r="Y11" s="51">
        <v>6</v>
      </c>
      <c r="Z11" s="90">
        <v>0.52700000000000002</v>
      </c>
      <c r="AA11" s="90">
        <v>0.52700000000000002</v>
      </c>
      <c r="AB11" s="90">
        <v>0.52800000000000002</v>
      </c>
      <c r="AC11" s="90">
        <v>0.52100000000000002</v>
      </c>
      <c r="AE11" s="88">
        <f>M18</f>
        <v>18.369000000000003</v>
      </c>
      <c r="AF11" s="89">
        <f t="shared" si="0"/>
        <v>20.157</v>
      </c>
      <c r="AG11" s="88">
        <f t="shared" si="1"/>
        <v>8.4930000000000003</v>
      </c>
      <c r="AH11" s="88">
        <f t="shared" si="2"/>
        <v>8.4479999999999986</v>
      </c>
      <c r="AI11" s="88">
        <f>S18</f>
        <v>21.892000000000003</v>
      </c>
      <c r="AJ11" s="88">
        <f>W18</f>
        <v>15.155999999999999</v>
      </c>
    </row>
    <row r="12" spans="1:36" s="6" customFormat="1" ht="20">
      <c r="A12" s="6">
        <v>1</v>
      </c>
      <c r="B12" s="21">
        <f>Z11</f>
        <v>0.52700000000000002</v>
      </c>
      <c r="C12" s="22">
        <f>ROUNDDOWN(C$6*B12,2)</f>
        <v>1.2</v>
      </c>
      <c r="D12" s="23">
        <f>INT($C$7*C12)</f>
        <v>2526</v>
      </c>
      <c r="E12" s="24">
        <f>IF(D12="","",D12/$M$1*$C$8*$N$1/$M$1)</f>
        <v>7.5779999999999994</v>
      </c>
      <c r="G12" s="22">
        <f>ROUNDDOWN(G$6*$B12,2)</f>
        <v>2.46</v>
      </c>
      <c r="H12" s="25">
        <f>INT($G$7*G12)</f>
        <v>3665</v>
      </c>
      <c r="I12" s="58">
        <f>IF(H12="","",H12/$M$1*$G$8*$N$1/$M$1)</f>
        <v>10.994999999999999</v>
      </c>
      <c r="K12" s="22">
        <f>ROUNDDOWN(K$6*$B12,2)</f>
        <v>1.67</v>
      </c>
      <c r="L12" s="25">
        <f>INT($K$7*K12)</f>
        <v>2488</v>
      </c>
      <c r="M12" s="58">
        <f>IF(L12="","",L12/$M$1*$K$8*$N$1/$M$1)</f>
        <v>7.4640000000000004</v>
      </c>
      <c r="O12" s="67">
        <v>1</v>
      </c>
      <c r="P12" s="63">
        <v>25</v>
      </c>
      <c r="Q12" s="64">
        <f t="shared" ref="Q12:Q22" si="3">Q$4/P12</f>
        <v>2.08</v>
      </c>
      <c r="R12" s="76">
        <f t="shared" ref="R12:R22" si="4">Q12*Q$7</f>
        <v>4378.4000000000005</v>
      </c>
      <c r="S12" s="78">
        <f t="shared" ref="S12:S22" si="5">IF(P12="","",R12/$M$1*$Q$8*$N$1/$M$1)</f>
        <v>13.135200000000003</v>
      </c>
      <c r="U12" s="74">
        <f>R$4/P12</f>
        <v>1.44</v>
      </c>
      <c r="V12" s="76">
        <f>U12*Q$7</f>
        <v>3031.2</v>
      </c>
      <c r="W12" s="78">
        <f t="shared" ref="W12:W22" si="6">IF(P12="","",V12/$M$1*$Q$8*$N$1/$M$1)</f>
        <v>9.0935999999999986</v>
      </c>
      <c r="Y12" s="51">
        <v>7</v>
      </c>
      <c r="Z12" s="90">
        <v>0.68100000000000005</v>
      </c>
      <c r="AA12" s="90">
        <v>0.64400000000000002</v>
      </c>
      <c r="AB12" s="90">
        <v>0.6</v>
      </c>
      <c r="AC12" s="90">
        <v>0.59399999999999997</v>
      </c>
      <c r="AE12" s="88">
        <f>M19</f>
        <v>20.783999999999999</v>
      </c>
      <c r="AF12" s="89">
        <f t="shared" si="0"/>
        <v>22.928999999999998</v>
      </c>
      <c r="AG12" s="88">
        <f t="shared" si="1"/>
        <v>9.6989999999999998</v>
      </c>
      <c r="AH12" s="88">
        <f t="shared" si="2"/>
        <v>9.609</v>
      </c>
      <c r="AI12" s="88">
        <f>S19</f>
        <v>23.455714285714286</v>
      </c>
      <c r="AJ12" s="88">
        <f>W19</f>
        <v>16.238571428571429</v>
      </c>
    </row>
    <row r="13" spans="1:36" s="6" customFormat="1" ht="20">
      <c r="A13" s="6">
        <v>2</v>
      </c>
      <c r="B13" s="27">
        <f>Z12</f>
        <v>0.68100000000000005</v>
      </c>
      <c r="C13" s="22">
        <f t="shared" ref="C13:C22" si="7">ROUNDDOWN(C$6*B13,2)</f>
        <v>1.56</v>
      </c>
      <c r="D13" s="23">
        <f t="shared" ref="D13:D22" si="8">INT($C$7*C13)</f>
        <v>3283</v>
      </c>
      <c r="E13" s="24">
        <f t="shared" ref="E13:E22" si="9">IF(D13="","",D13/$M$1*$C$8*$N$1/$M$1)</f>
        <v>9.8490000000000002</v>
      </c>
      <c r="G13" s="22">
        <f t="shared" ref="G13:G22" si="10">ROUNDDOWN(G$6*$B13,2)</f>
        <v>3.18</v>
      </c>
      <c r="H13" s="25">
        <f t="shared" ref="H13:H22" si="11">INT($G$7*G13)</f>
        <v>4738</v>
      </c>
      <c r="I13" s="58">
        <f t="shared" ref="I13:I22" si="12">IF(H13="","",H13/$M$1*$G$8*$N$1/$M$1)</f>
        <v>14.214000000000002</v>
      </c>
      <c r="K13" s="22">
        <f>ROUNDDOWN(K$6*$B13,2)</f>
        <v>2.16</v>
      </c>
      <c r="L13" s="25">
        <f>INT($K$7*K13)</f>
        <v>3218</v>
      </c>
      <c r="M13" s="58">
        <f t="shared" ref="M13:M22" si="13">IF(L13="","",L13/$M$1*$K$8*$N$1/$M$1)</f>
        <v>9.6539999999999999</v>
      </c>
      <c r="O13" s="67">
        <v>2</v>
      </c>
      <c r="P13" s="63">
        <v>23</v>
      </c>
      <c r="Q13" s="64">
        <f t="shared" si="3"/>
        <v>2.2608695652173911</v>
      </c>
      <c r="R13" s="76">
        <f t="shared" si="4"/>
        <v>4759.1304347826081</v>
      </c>
      <c r="S13" s="78">
        <f t="shared" si="5"/>
        <v>14.277391304347825</v>
      </c>
      <c r="U13" s="74">
        <f t="shared" ref="U13:U22" si="14">R$4/P13</f>
        <v>1.5652173913043479</v>
      </c>
      <c r="V13" s="76">
        <f t="shared" ref="V13:V22" si="15">U13*Q$7</f>
        <v>3294.7826086956525</v>
      </c>
      <c r="W13" s="78">
        <f t="shared" si="6"/>
        <v>9.8843478260869571</v>
      </c>
      <c r="Y13" s="51">
        <v>8</v>
      </c>
      <c r="Z13" s="91"/>
      <c r="AA13" s="91"/>
      <c r="AB13" s="90">
        <v>0.68200000000000005</v>
      </c>
      <c r="AC13" s="90">
        <v>0.67600000000000005</v>
      </c>
      <c r="AE13" s="88">
        <f>M20</f>
        <v>23.690999999999999</v>
      </c>
      <c r="AF13" s="89"/>
      <c r="AG13" s="88">
        <f t="shared" si="1"/>
        <v>10.994999999999999</v>
      </c>
      <c r="AH13" s="88">
        <f t="shared" si="2"/>
        <v>10.95</v>
      </c>
      <c r="AI13" s="88">
        <f>S20</f>
        <v>25.26</v>
      </c>
      <c r="AJ13" s="88">
        <f>W20</f>
        <v>17.487692307692313</v>
      </c>
    </row>
    <row r="14" spans="1:36" s="6" customFormat="1" ht="20">
      <c r="A14" s="6">
        <v>3</v>
      </c>
      <c r="B14" s="27">
        <f>Z14</f>
        <v>0.77</v>
      </c>
      <c r="C14" s="22">
        <f t="shared" si="7"/>
        <v>1.76</v>
      </c>
      <c r="D14" s="23">
        <f t="shared" si="8"/>
        <v>3704</v>
      </c>
      <c r="E14" s="24">
        <f t="shared" si="9"/>
        <v>11.112000000000002</v>
      </c>
      <c r="G14" s="22">
        <f t="shared" si="10"/>
        <v>3.6</v>
      </c>
      <c r="H14" s="25">
        <f t="shared" si="11"/>
        <v>5364</v>
      </c>
      <c r="I14" s="58">
        <f t="shared" si="12"/>
        <v>16.091999999999999</v>
      </c>
      <c r="K14" s="22">
        <f t="shared" ref="K14:K22" si="16">ROUNDDOWN(K$6*$B14,2)</f>
        <v>2.4500000000000002</v>
      </c>
      <c r="L14" s="25">
        <f>INT($K$7*K14)</f>
        <v>3650</v>
      </c>
      <c r="M14" s="58">
        <f t="shared" si="13"/>
        <v>10.95</v>
      </c>
      <c r="O14" s="67">
        <v>3</v>
      </c>
      <c r="P14" s="63">
        <v>21</v>
      </c>
      <c r="Q14" s="64">
        <f t="shared" si="3"/>
        <v>2.4761904761904763</v>
      </c>
      <c r="R14" s="76">
        <f t="shared" si="4"/>
        <v>5212.3809523809523</v>
      </c>
      <c r="S14" s="78">
        <f t="shared" si="5"/>
        <v>15.637142857142855</v>
      </c>
      <c r="U14" s="74">
        <f t="shared" si="14"/>
        <v>1.7142857142857142</v>
      </c>
      <c r="V14" s="76">
        <f t="shared" si="15"/>
        <v>3608.5714285714284</v>
      </c>
      <c r="W14" s="78">
        <f t="shared" si="6"/>
        <v>10.825714285714284</v>
      </c>
      <c r="Y14" s="51">
        <v>9</v>
      </c>
      <c r="Z14" s="90">
        <v>0.77</v>
      </c>
      <c r="AA14" s="90">
        <v>0.748</v>
      </c>
      <c r="AB14" s="90">
        <v>0.77400000000000002</v>
      </c>
      <c r="AC14" s="90">
        <v>0.77</v>
      </c>
      <c r="AE14" s="88">
        <f>M21</f>
        <v>26.82</v>
      </c>
      <c r="AF14" s="89"/>
      <c r="AG14" s="88">
        <f t="shared" si="1"/>
        <v>12.516</v>
      </c>
      <c r="AH14" s="88">
        <f t="shared" si="2"/>
        <v>12.471</v>
      </c>
      <c r="AI14" s="88">
        <f>S21</f>
        <v>27.364999999999998</v>
      </c>
      <c r="AJ14" s="88">
        <f>W21</f>
        <v>18.945</v>
      </c>
    </row>
    <row r="15" spans="1:36" s="6" customFormat="1" ht="20">
      <c r="A15" s="6">
        <v>4</v>
      </c>
      <c r="B15" s="27">
        <f t="shared" ref="B15:B22" si="17">Z15</f>
        <v>0.878</v>
      </c>
      <c r="C15" s="22">
        <f t="shared" si="7"/>
        <v>2.0099999999999998</v>
      </c>
      <c r="D15" s="23">
        <f t="shared" si="8"/>
        <v>4231</v>
      </c>
      <c r="E15" s="24">
        <f t="shared" si="9"/>
        <v>12.692999999999998</v>
      </c>
      <c r="G15" s="22">
        <f t="shared" si="10"/>
        <v>4.1100000000000003</v>
      </c>
      <c r="H15" s="25">
        <f t="shared" si="11"/>
        <v>6123</v>
      </c>
      <c r="I15" s="58">
        <f t="shared" si="12"/>
        <v>18.369000000000003</v>
      </c>
      <c r="K15" s="22">
        <f t="shared" si="16"/>
        <v>2.79</v>
      </c>
      <c r="L15" s="25">
        <f t="shared" ref="L15:L22" si="18">INT($K$7*K15)</f>
        <v>4157</v>
      </c>
      <c r="M15" s="58">
        <f t="shared" si="13"/>
        <v>12.471</v>
      </c>
      <c r="O15" s="67">
        <v>4</v>
      </c>
      <c r="P15" s="63">
        <v>19</v>
      </c>
      <c r="Q15" s="64">
        <f t="shared" si="3"/>
        <v>2.736842105263158</v>
      </c>
      <c r="R15" s="76">
        <f t="shared" si="4"/>
        <v>5761.0526315789475</v>
      </c>
      <c r="S15" s="78">
        <f t="shared" si="5"/>
        <v>17.283157894736842</v>
      </c>
      <c r="U15" s="74">
        <f t="shared" si="14"/>
        <v>1.8947368421052631</v>
      </c>
      <c r="V15" s="76">
        <f t="shared" si="15"/>
        <v>3988.4210526315787</v>
      </c>
      <c r="W15" s="78">
        <f t="shared" si="6"/>
        <v>11.965263157894737</v>
      </c>
      <c r="Y15" s="51">
        <v>10</v>
      </c>
      <c r="Z15" s="90">
        <v>0.878</v>
      </c>
      <c r="AA15" s="90">
        <v>0.85099999999999998</v>
      </c>
      <c r="AB15" s="90">
        <v>0.88100000000000001</v>
      </c>
      <c r="AC15" s="90">
        <v>0.878</v>
      </c>
      <c r="AE15" s="88">
        <f>M22</f>
        <v>30.617999999999995</v>
      </c>
      <c r="AF15" s="89"/>
      <c r="AG15" s="88">
        <f t="shared" si="1"/>
        <v>14.214000000000002</v>
      </c>
      <c r="AH15" s="88">
        <f t="shared" si="2"/>
        <v>14.214000000000002</v>
      </c>
      <c r="AI15" s="88">
        <f>S22</f>
        <v>29.852727272727272</v>
      </c>
      <c r="AJ15" s="88">
        <f>W22</f>
        <v>20.667272727272728</v>
      </c>
    </row>
    <row r="16" spans="1:36" s="6" customFormat="1" ht="20">
      <c r="A16" s="6">
        <v>5</v>
      </c>
      <c r="B16" s="27">
        <f t="shared" si="17"/>
        <v>0.995</v>
      </c>
      <c r="C16" s="22">
        <f t="shared" si="7"/>
        <v>2.2799999999999998</v>
      </c>
      <c r="D16" s="23">
        <f t="shared" si="8"/>
        <v>4799</v>
      </c>
      <c r="E16" s="24">
        <f t="shared" si="9"/>
        <v>14.397000000000002</v>
      </c>
      <c r="G16" s="22">
        <f t="shared" si="10"/>
        <v>4.66</v>
      </c>
      <c r="H16" s="25">
        <f t="shared" si="11"/>
        <v>6943</v>
      </c>
      <c r="I16" s="58">
        <f t="shared" si="12"/>
        <v>20.829000000000001</v>
      </c>
      <c r="K16" s="22">
        <f t="shared" si="16"/>
        <v>3.16</v>
      </c>
      <c r="L16" s="25">
        <f t="shared" si="18"/>
        <v>4708</v>
      </c>
      <c r="M16" s="58">
        <f t="shared" si="13"/>
        <v>14.124000000000001</v>
      </c>
      <c r="O16" s="67">
        <v>5</v>
      </c>
      <c r="P16" s="63">
        <v>17</v>
      </c>
      <c r="Q16" s="64">
        <f t="shared" si="3"/>
        <v>3.0588235294117645</v>
      </c>
      <c r="R16" s="76">
        <f t="shared" si="4"/>
        <v>6438.823529411764</v>
      </c>
      <c r="S16" s="78">
        <f t="shared" si="5"/>
        <v>19.316470588235294</v>
      </c>
      <c r="U16" s="74">
        <f t="shared" si="14"/>
        <v>2.1176470588235294</v>
      </c>
      <c r="V16" s="76">
        <f t="shared" si="15"/>
        <v>4457.6470588235297</v>
      </c>
      <c r="W16" s="78">
        <f t="shared" si="6"/>
        <v>13.372941176470588</v>
      </c>
      <c r="Y16" s="51">
        <v>11</v>
      </c>
      <c r="Z16" s="90">
        <v>0.995</v>
      </c>
      <c r="AA16" s="90">
        <v>1</v>
      </c>
      <c r="AB16" s="90">
        <v>1</v>
      </c>
      <c r="AC16" s="90">
        <v>1</v>
      </c>
      <c r="AE16" s="87"/>
      <c r="AF16" s="87"/>
      <c r="AG16" s="88">
        <f t="shared" si="1"/>
        <v>16.133999999999997</v>
      </c>
      <c r="AH16" s="88">
        <f t="shared" si="2"/>
        <v>16.178999999999998</v>
      </c>
      <c r="AI16" s="87"/>
      <c r="AJ16" s="87"/>
    </row>
    <row r="17" spans="1:36" s="6" customFormat="1" ht="20">
      <c r="A17" s="6">
        <v>6</v>
      </c>
      <c r="B17" s="27">
        <f t="shared" si="17"/>
        <v>1.1339999999999999</v>
      </c>
      <c r="C17" s="22">
        <f t="shared" si="7"/>
        <v>2.59</v>
      </c>
      <c r="D17" s="23">
        <f t="shared" si="8"/>
        <v>5451</v>
      </c>
      <c r="E17" s="24">
        <f t="shared" si="9"/>
        <v>16.352999999999998</v>
      </c>
      <c r="G17" s="22">
        <f t="shared" si="10"/>
        <v>5.31</v>
      </c>
      <c r="H17" s="25">
        <f t="shared" si="11"/>
        <v>7911</v>
      </c>
      <c r="I17" s="58">
        <f t="shared" si="12"/>
        <v>23.732999999999997</v>
      </c>
      <c r="K17" s="22">
        <f t="shared" si="16"/>
        <v>3.6</v>
      </c>
      <c r="L17" s="25">
        <f t="shared" si="18"/>
        <v>5364</v>
      </c>
      <c r="M17" s="58">
        <f t="shared" si="13"/>
        <v>16.091999999999999</v>
      </c>
      <c r="O17" s="67">
        <v>6</v>
      </c>
      <c r="P17" s="63">
        <v>16</v>
      </c>
      <c r="Q17" s="64">
        <f t="shared" si="3"/>
        <v>3.25</v>
      </c>
      <c r="R17" s="76">
        <f t="shared" si="4"/>
        <v>6841.25</v>
      </c>
      <c r="S17" s="78">
        <f t="shared" si="5"/>
        <v>20.52375</v>
      </c>
      <c r="U17" s="74">
        <f t="shared" si="14"/>
        <v>2.25</v>
      </c>
      <c r="V17" s="76">
        <f t="shared" si="15"/>
        <v>4736.25</v>
      </c>
      <c r="W17" s="78">
        <f t="shared" si="6"/>
        <v>14.20875</v>
      </c>
      <c r="Y17" s="51">
        <v>12</v>
      </c>
      <c r="Z17" s="90">
        <v>1.1339999999999999</v>
      </c>
      <c r="AA17" s="91"/>
      <c r="AB17" s="90">
        <v>1.135</v>
      </c>
      <c r="AC17" s="90">
        <v>1.1379999999999999</v>
      </c>
      <c r="AE17" s="87"/>
      <c r="AF17" s="87"/>
      <c r="AG17" s="88">
        <f t="shared" si="1"/>
        <v>18.369000000000003</v>
      </c>
      <c r="AH17" s="88">
        <f t="shared" si="2"/>
        <v>18.414000000000001</v>
      </c>
      <c r="AI17" s="87"/>
      <c r="AJ17" s="87"/>
    </row>
    <row r="18" spans="1:36" s="6" customFormat="1" ht="20">
      <c r="A18" s="6">
        <v>7</v>
      </c>
      <c r="B18" s="27">
        <f t="shared" si="17"/>
        <v>1.292</v>
      </c>
      <c r="C18" s="22">
        <f t="shared" si="7"/>
        <v>2.96</v>
      </c>
      <c r="D18" s="23">
        <f t="shared" si="8"/>
        <v>6230</v>
      </c>
      <c r="E18" s="24">
        <f t="shared" si="9"/>
        <v>18.690000000000001</v>
      </c>
      <c r="G18" s="22">
        <f t="shared" si="10"/>
        <v>6.05</v>
      </c>
      <c r="H18" s="25">
        <f t="shared" si="11"/>
        <v>9014</v>
      </c>
      <c r="I18" s="58">
        <f t="shared" si="12"/>
        <v>27.042000000000002</v>
      </c>
      <c r="K18" s="22">
        <f t="shared" si="16"/>
        <v>4.1100000000000003</v>
      </c>
      <c r="L18" s="25">
        <f t="shared" si="18"/>
        <v>6123</v>
      </c>
      <c r="M18" s="58">
        <f t="shared" si="13"/>
        <v>18.369000000000003</v>
      </c>
      <c r="O18" s="67">
        <v>7</v>
      </c>
      <c r="P18" s="63">
        <v>15</v>
      </c>
      <c r="Q18" s="64">
        <f t="shared" si="3"/>
        <v>3.4666666666666668</v>
      </c>
      <c r="R18" s="76">
        <f t="shared" si="4"/>
        <v>7297.3333333333339</v>
      </c>
      <c r="S18" s="78">
        <f t="shared" si="5"/>
        <v>21.892000000000003</v>
      </c>
      <c r="U18" s="74">
        <f t="shared" si="14"/>
        <v>2.4</v>
      </c>
      <c r="V18" s="76">
        <f t="shared" si="15"/>
        <v>5052</v>
      </c>
      <c r="W18" s="78">
        <f t="shared" si="6"/>
        <v>15.155999999999999</v>
      </c>
      <c r="Y18" s="51">
        <v>13</v>
      </c>
      <c r="Z18" s="90">
        <v>1.292</v>
      </c>
      <c r="AA18" s="90">
        <v>1.2230000000000001</v>
      </c>
      <c r="AB18" s="90">
        <v>1.292</v>
      </c>
      <c r="AC18" s="90">
        <v>1.2969999999999999</v>
      </c>
      <c r="AE18" s="87"/>
      <c r="AF18" s="87"/>
      <c r="AG18" s="88">
        <f t="shared" si="1"/>
        <v>20.829000000000001</v>
      </c>
      <c r="AH18" s="88">
        <f t="shared" si="2"/>
        <v>20.964000000000002</v>
      </c>
      <c r="AI18" s="87"/>
      <c r="AJ18" s="87"/>
    </row>
    <row r="19" spans="1:36" s="6" customFormat="1" ht="20">
      <c r="A19" s="6">
        <v>8</v>
      </c>
      <c r="B19" s="27">
        <f t="shared" si="17"/>
        <v>1.462</v>
      </c>
      <c r="C19" s="22">
        <f t="shared" si="7"/>
        <v>3.35</v>
      </c>
      <c r="D19" s="23">
        <f t="shared" si="8"/>
        <v>7051</v>
      </c>
      <c r="E19" s="24">
        <f t="shared" si="9"/>
        <v>21.152999999999999</v>
      </c>
      <c r="G19" s="22">
        <f t="shared" si="10"/>
        <v>6.84</v>
      </c>
      <c r="H19" s="25">
        <f t="shared" si="11"/>
        <v>10191</v>
      </c>
      <c r="I19" s="58">
        <f t="shared" si="12"/>
        <v>30.573</v>
      </c>
      <c r="K19" s="22">
        <f t="shared" si="16"/>
        <v>4.6500000000000004</v>
      </c>
      <c r="L19" s="25">
        <f t="shared" si="18"/>
        <v>6928</v>
      </c>
      <c r="M19" s="58">
        <f t="shared" si="13"/>
        <v>20.783999999999999</v>
      </c>
      <c r="O19" s="67">
        <v>8</v>
      </c>
      <c r="P19" s="63">
        <v>14</v>
      </c>
      <c r="Q19" s="64">
        <f t="shared" si="3"/>
        <v>3.7142857142857144</v>
      </c>
      <c r="R19" s="76">
        <f t="shared" si="4"/>
        <v>7818.5714285714284</v>
      </c>
      <c r="S19" s="78">
        <f t="shared" si="5"/>
        <v>23.455714285714286</v>
      </c>
      <c r="U19" s="74">
        <f t="shared" si="14"/>
        <v>2.5714285714285716</v>
      </c>
      <c r="V19" s="76">
        <f t="shared" si="15"/>
        <v>5412.8571428571431</v>
      </c>
      <c r="W19" s="78">
        <f t="shared" si="6"/>
        <v>16.238571428571429</v>
      </c>
      <c r="Y19" s="51">
        <v>14</v>
      </c>
      <c r="Z19" s="90">
        <v>1.462</v>
      </c>
      <c r="AA19" s="90">
        <v>1.419</v>
      </c>
      <c r="AB19" s="90">
        <v>1.4670000000000001</v>
      </c>
      <c r="AC19" s="90">
        <v>1.4770000000000001</v>
      </c>
      <c r="AG19" s="43"/>
    </row>
    <row r="20" spans="1:36" s="6" customFormat="1" ht="20">
      <c r="A20" s="6">
        <v>9</v>
      </c>
      <c r="B20" s="27">
        <f t="shared" si="17"/>
        <v>1.667</v>
      </c>
      <c r="C20" s="22">
        <f t="shared" si="7"/>
        <v>3.82</v>
      </c>
      <c r="D20" s="23">
        <f t="shared" si="8"/>
        <v>8041</v>
      </c>
      <c r="E20" s="24">
        <f t="shared" si="9"/>
        <v>24.123000000000001</v>
      </c>
      <c r="G20" s="22">
        <f t="shared" si="10"/>
        <v>7.8</v>
      </c>
      <c r="H20" s="25">
        <f t="shared" si="11"/>
        <v>11622</v>
      </c>
      <c r="I20" s="58">
        <f t="shared" si="12"/>
        <v>34.866</v>
      </c>
      <c r="K20" s="22">
        <f t="shared" si="16"/>
        <v>5.3</v>
      </c>
      <c r="L20" s="25">
        <f t="shared" si="18"/>
        <v>7897</v>
      </c>
      <c r="M20" s="58">
        <f t="shared" si="13"/>
        <v>23.690999999999999</v>
      </c>
      <c r="O20" s="67">
        <v>9</v>
      </c>
      <c r="P20" s="63">
        <v>13</v>
      </c>
      <c r="Q20" s="64">
        <f t="shared" si="3"/>
        <v>4</v>
      </c>
      <c r="R20" s="76">
        <f t="shared" si="4"/>
        <v>8420</v>
      </c>
      <c r="S20" s="78">
        <f t="shared" si="5"/>
        <v>25.26</v>
      </c>
      <c r="U20" s="74">
        <f t="shared" si="14"/>
        <v>2.7692307692307692</v>
      </c>
      <c r="V20" s="76">
        <f t="shared" si="15"/>
        <v>5829.2307692307695</v>
      </c>
      <c r="W20" s="78">
        <f t="shared" si="6"/>
        <v>17.487692307692313</v>
      </c>
      <c r="Y20" s="51">
        <v>15</v>
      </c>
      <c r="Z20" s="90">
        <v>1.667</v>
      </c>
      <c r="AA20" s="90">
        <v>1.615</v>
      </c>
      <c r="AB20" s="115"/>
      <c r="AC20" s="115"/>
    </row>
    <row r="21" spans="1:36" s="6" customFormat="1" ht="20">
      <c r="A21" s="6">
        <v>10</v>
      </c>
      <c r="B21" s="27">
        <f t="shared" si="17"/>
        <v>1.8879999999999999</v>
      </c>
      <c r="C21" s="22">
        <f t="shared" si="7"/>
        <v>4.32</v>
      </c>
      <c r="D21" s="23">
        <f t="shared" si="8"/>
        <v>9093</v>
      </c>
      <c r="E21" s="24">
        <f t="shared" si="9"/>
        <v>27.279</v>
      </c>
      <c r="G21" s="22">
        <f t="shared" si="10"/>
        <v>8.84</v>
      </c>
      <c r="H21" s="25">
        <f t="shared" si="11"/>
        <v>13171</v>
      </c>
      <c r="I21" s="58">
        <f t="shared" si="12"/>
        <v>39.512999999999998</v>
      </c>
      <c r="K21" s="22">
        <f t="shared" si="16"/>
        <v>6</v>
      </c>
      <c r="L21" s="25">
        <f t="shared" si="18"/>
        <v>8940</v>
      </c>
      <c r="M21" s="58">
        <f t="shared" si="13"/>
        <v>26.82</v>
      </c>
      <c r="O21" s="67">
        <v>10</v>
      </c>
      <c r="P21" s="63">
        <v>12</v>
      </c>
      <c r="Q21" s="64">
        <f t="shared" si="3"/>
        <v>4.333333333333333</v>
      </c>
      <c r="R21" s="76">
        <f t="shared" si="4"/>
        <v>9121.6666666666661</v>
      </c>
      <c r="S21" s="78">
        <f t="shared" si="5"/>
        <v>27.364999999999998</v>
      </c>
      <c r="U21" s="74">
        <f t="shared" si="14"/>
        <v>3</v>
      </c>
      <c r="V21" s="76">
        <f t="shared" si="15"/>
        <v>6315</v>
      </c>
      <c r="W21" s="78">
        <f t="shared" si="6"/>
        <v>18.945</v>
      </c>
      <c r="Y21" s="51">
        <v>16</v>
      </c>
      <c r="Z21" s="90">
        <v>1.8879999999999999</v>
      </c>
      <c r="AA21" s="115"/>
      <c r="AB21" s="116"/>
      <c r="AC21" s="116"/>
    </row>
    <row r="22" spans="1:36" s="6" customFormat="1" ht="21" thickBot="1">
      <c r="A22" s="6">
        <v>11</v>
      </c>
      <c r="B22" s="28">
        <f t="shared" si="17"/>
        <v>2.153</v>
      </c>
      <c r="C22" s="29">
        <f t="shared" si="7"/>
        <v>4.93</v>
      </c>
      <c r="D22" s="30">
        <f t="shared" si="8"/>
        <v>10377</v>
      </c>
      <c r="E22" s="31">
        <f t="shared" si="9"/>
        <v>31.131</v>
      </c>
      <c r="G22" s="29">
        <f t="shared" si="10"/>
        <v>10.08</v>
      </c>
      <c r="H22" s="32">
        <f t="shared" si="11"/>
        <v>15019</v>
      </c>
      <c r="I22" s="59">
        <f t="shared" si="12"/>
        <v>45.057000000000002</v>
      </c>
      <c r="K22" s="29">
        <f t="shared" si="16"/>
        <v>6.85</v>
      </c>
      <c r="L22" s="25">
        <f t="shared" si="18"/>
        <v>10206</v>
      </c>
      <c r="M22" s="59">
        <f t="shared" si="13"/>
        <v>30.617999999999995</v>
      </c>
      <c r="O22" s="68">
        <v>11</v>
      </c>
      <c r="P22" s="69">
        <v>11</v>
      </c>
      <c r="Q22" s="70">
        <f t="shared" si="3"/>
        <v>4.7272727272727275</v>
      </c>
      <c r="R22" s="77">
        <f t="shared" si="4"/>
        <v>9950.9090909090919</v>
      </c>
      <c r="S22" s="79">
        <f t="shared" si="5"/>
        <v>29.852727272727272</v>
      </c>
      <c r="U22" s="75">
        <f t="shared" si="14"/>
        <v>3.2727272727272729</v>
      </c>
      <c r="V22" s="77">
        <f t="shared" si="15"/>
        <v>6889.0909090909099</v>
      </c>
      <c r="W22" s="79">
        <f t="shared" si="6"/>
        <v>20.667272727272728</v>
      </c>
      <c r="Y22" s="51">
        <v>17</v>
      </c>
      <c r="Z22" s="90">
        <v>2.153</v>
      </c>
      <c r="AA22" s="117"/>
      <c r="AB22" s="117"/>
      <c r="AC22" s="117"/>
    </row>
    <row r="23" spans="1:36" s="6" customFormat="1" ht="20">
      <c r="B23" s="33"/>
      <c r="C23" s="34"/>
      <c r="D23" s="3"/>
      <c r="E23" s="3"/>
      <c r="F23" s="3"/>
      <c r="G23" s="34"/>
      <c r="H23" s="3"/>
      <c r="I23" s="3"/>
      <c r="J23" s="3"/>
      <c r="K23" s="34"/>
      <c r="L23" s="3"/>
      <c r="M23" s="3"/>
    </row>
    <row r="24" spans="1:36" s="6" customFormat="1" ht="21" thickBot="1">
      <c r="B24" s="33"/>
      <c r="C24" s="34"/>
      <c r="D24" s="3"/>
      <c r="E24" s="3"/>
      <c r="F24" s="3"/>
      <c r="G24" s="34"/>
      <c r="H24" s="3"/>
      <c r="I24" s="3"/>
      <c r="J24" s="3"/>
      <c r="K24" s="34"/>
      <c r="L24" s="3"/>
      <c r="M24" s="3"/>
      <c r="Z24" s="7" t="s">
        <v>13</v>
      </c>
      <c r="AA24" s="3"/>
      <c r="AB24" s="3"/>
    </row>
    <row r="25" spans="1:36" s="6" customFormat="1" ht="22" thickBot="1">
      <c r="B25" s="35" t="s">
        <v>41</v>
      </c>
      <c r="C25" s="46" t="s">
        <v>0</v>
      </c>
      <c r="D25" s="47" t="s">
        <v>36</v>
      </c>
      <c r="E25" s="48" t="s">
        <v>37</v>
      </c>
      <c r="F25" s="49"/>
      <c r="G25" s="46" t="s">
        <v>0</v>
      </c>
      <c r="H25" s="47" t="s">
        <v>36</v>
      </c>
      <c r="I25" s="48" t="s">
        <v>37</v>
      </c>
      <c r="J25" s="49"/>
      <c r="K25" s="46" t="s">
        <v>0</v>
      </c>
      <c r="L25" s="47" t="s">
        <v>36</v>
      </c>
      <c r="M25" s="48" t="s">
        <v>37</v>
      </c>
      <c r="N25" s="9"/>
      <c r="Z25" s="57" t="s">
        <v>14</v>
      </c>
      <c r="AA25" s="57" t="s">
        <v>15</v>
      </c>
      <c r="AB25" s="57" t="s">
        <v>16</v>
      </c>
    </row>
    <row r="26" spans="1:36" s="6" customFormat="1" ht="20">
      <c r="A26" s="6">
        <v>1</v>
      </c>
      <c r="B26" s="21">
        <f>AA11</f>
        <v>0.52700000000000002</v>
      </c>
      <c r="C26" s="22">
        <f>ROUNDDOWN(C$6*B26,2)</f>
        <v>1.2</v>
      </c>
      <c r="D26" s="23">
        <f>INT($C$7*C26)</f>
        <v>2526</v>
      </c>
      <c r="E26" s="36">
        <f t="shared" ref="E26:E33" si="19">IF(D26="","",D26/$M$1*$C$8*$N$1/$M$1)</f>
        <v>7.5779999999999994</v>
      </c>
      <c r="G26" s="22">
        <f t="shared" ref="G26:G33" si="20">ROUNDDOWN(G$6*$B26,2)</f>
        <v>2.46</v>
      </c>
      <c r="H26" s="25">
        <f>INT($G$7*G26)</f>
        <v>3665</v>
      </c>
      <c r="I26" s="60">
        <f>IF(H26="","",H26/$M$1*$G$8*$N$1/$M$1)</f>
        <v>10.994999999999999</v>
      </c>
      <c r="K26" s="22">
        <f t="shared" ref="K26:K33" si="21">ROUNDDOWN(K$6*$B26,2)</f>
        <v>1.67</v>
      </c>
      <c r="L26" s="25">
        <f>INT($K$7*K26)</f>
        <v>2488</v>
      </c>
      <c r="M26" s="60">
        <f>IF(L26="","",L26/$M$1*$K$8*$N$1/$M$1)</f>
        <v>7.4640000000000004</v>
      </c>
      <c r="Z26" s="56">
        <v>70</v>
      </c>
      <c r="AA26" s="56" t="s">
        <v>17</v>
      </c>
      <c r="AB26" s="56" t="s">
        <v>18</v>
      </c>
    </row>
    <row r="27" spans="1:36" s="6" customFormat="1" ht="20">
      <c r="A27" s="6">
        <v>2</v>
      </c>
      <c r="B27" s="27">
        <f>AA12</f>
        <v>0.64400000000000002</v>
      </c>
      <c r="C27" s="22">
        <f t="shared" ref="C27:C33" si="22">ROUNDDOWN(C$6*B27,2)</f>
        <v>1.47</v>
      </c>
      <c r="D27" s="23">
        <f t="shared" ref="D27:D33" si="23">INT($C$7*C27)</f>
        <v>3094</v>
      </c>
      <c r="E27" s="36">
        <f t="shared" si="19"/>
        <v>9.282</v>
      </c>
      <c r="G27" s="22">
        <f t="shared" si="20"/>
        <v>3.01</v>
      </c>
      <c r="H27" s="25">
        <f t="shared" ref="H27:H33" si="24">INT($G$7*G27)</f>
        <v>4484</v>
      </c>
      <c r="I27" s="60">
        <f t="shared" ref="I27:I33" si="25">IF(H27="","",H27/$M$1*$G$8*$N$1/$M$1)</f>
        <v>13.452</v>
      </c>
      <c r="K27" s="22">
        <f t="shared" si="21"/>
        <v>2.04</v>
      </c>
      <c r="L27" s="25">
        <f t="shared" ref="L27:L33" si="26">INT($K$7*K27)</f>
        <v>3039</v>
      </c>
      <c r="M27" s="60">
        <f t="shared" ref="M27:M33" si="27">IF(L27="","",L27/$M$1*$K$8*$N$1/$M$1)</f>
        <v>9.1170000000000027</v>
      </c>
      <c r="Z27" s="56">
        <v>63</v>
      </c>
      <c r="AA27" s="56" t="s">
        <v>17</v>
      </c>
      <c r="AB27" s="56" t="s">
        <v>19</v>
      </c>
    </row>
    <row r="28" spans="1:36" s="6" customFormat="1" ht="20">
      <c r="A28" s="6">
        <v>3</v>
      </c>
      <c r="B28" s="27">
        <f>AA14</f>
        <v>0.748</v>
      </c>
      <c r="C28" s="22">
        <f t="shared" si="22"/>
        <v>1.71</v>
      </c>
      <c r="D28" s="23">
        <f t="shared" si="23"/>
        <v>3599</v>
      </c>
      <c r="E28" s="36">
        <f t="shared" si="19"/>
        <v>10.797000000000002</v>
      </c>
      <c r="G28" s="22">
        <f t="shared" si="20"/>
        <v>3.5</v>
      </c>
      <c r="H28" s="25">
        <f t="shared" si="24"/>
        <v>5215</v>
      </c>
      <c r="I28" s="60">
        <f t="shared" si="25"/>
        <v>15.645</v>
      </c>
      <c r="K28" s="22">
        <f t="shared" si="21"/>
        <v>2.38</v>
      </c>
      <c r="L28" s="25">
        <f t="shared" si="26"/>
        <v>3546</v>
      </c>
      <c r="M28" s="60">
        <f t="shared" si="27"/>
        <v>10.637999999999998</v>
      </c>
      <c r="Z28" s="56">
        <v>60</v>
      </c>
      <c r="AA28" s="56" t="s">
        <v>17</v>
      </c>
      <c r="AB28" s="56" t="s">
        <v>20</v>
      </c>
    </row>
    <row r="29" spans="1:36" s="6" customFormat="1" ht="20">
      <c r="A29" s="6">
        <v>4</v>
      </c>
      <c r="B29" s="27">
        <f t="shared" ref="B29:B30" si="28">AA15</f>
        <v>0.85099999999999998</v>
      </c>
      <c r="C29" s="22">
        <f t="shared" si="22"/>
        <v>1.95</v>
      </c>
      <c r="D29" s="23">
        <f t="shared" si="23"/>
        <v>4104</v>
      </c>
      <c r="E29" s="36">
        <f t="shared" si="19"/>
        <v>12.312000000000001</v>
      </c>
      <c r="G29" s="22">
        <f t="shared" si="20"/>
        <v>3.98</v>
      </c>
      <c r="H29" s="25">
        <f t="shared" si="24"/>
        <v>5930</v>
      </c>
      <c r="I29" s="60">
        <f t="shared" si="25"/>
        <v>17.79</v>
      </c>
      <c r="K29" s="22">
        <f t="shared" si="21"/>
        <v>2.7</v>
      </c>
      <c r="L29" s="25">
        <f t="shared" si="26"/>
        <v>4023</v>
      </c>
      <c r="M29" s="60">
        <f t="shared" si="27"/>
        <v>12.068999999999999</v>
      </c>
      <c r="Z29" s="56">
        <v>55</v>
      </c>
      <c r="AA29" s="56" t="s">
        <v>17</v>
      </c>
      <c r="AB29" s="56" t="s">
        <v>21</v>
      </c>
    </row>
    <row r="30" spans="1:36" s="6" customFormat="1" ht="20">
      <c r="A30" s="6">
        <v>5</v>
      </c>
      <c r="B30" s="27">
        <f t="shared" si="28"/>
        <v>1</v>
      </c>
      <c r="C30" s="22">
        <f t="shared" si="22"/>
        <v>2.29</v>
      </c>
      <c r="D30" s="23">
        <f t="shared" si="23"/>
        <v>4820</v>
      </c>
      <c r="E30" s="36">
        <f t="shared" si="19"/>
        <v>14.46</v>
      </c>
      <c r="G30" s="22">
        <f t="shared" si="20"/>
        <v>4.68</v>
      </c>
      <c r="H30" s="25">
        <f t="shared" si="24"/>
        <v>6973</v>
      </c>
      <c r="I30" s="60">
        <f t="shared" si="25"/>
        <v>20.919</v>
      </c>
      <c r="K30" s="22">
        <f t="shared" si="21"/>
        <v>3.18</v>
      </c>
      <c r="L30" s="25">
        <f t="shared" si="26"/>
        <v>4738</v>
      </c>
      <c r="M30" s="60">
        <f t="shared" si="27"/>
        <v>14.214000000000002</v>
      </c>
      <c r="Z30" s="56">
        <v>50</v>
      </c>
      <c r="AA30" s="56" t="s">
        <v>17</v>
      </c>
      <c r="AB30" s="56" t="s">
        <v>22</v>
      </c>
    </row>
    <row r="31" spans="1:36" s="6" customFormat="1" ht="20">
      <c r="A31" s="6">
        <v>6</v>
      </c>
      <c r="B31" s="27">
        <f>AA18</f>
        <v>1.2230000000000001</v>
      </c>
      <c r="C31" s="22">
        <f t="shared" si="22"/>
        <v>2.8</v>
      </c>
      <c r="D31" s="23">
        <f t="shared" si="23"/>
        <v>5894</v>
      </c>
      <c r="E31" s="36">
        <f t="shared" si="19"/>
        <v>17.681999999999999</v>
      </c>
      <c r="G31" s="22">
        <f t="shared" si="20"/>
        <v>5.72</v>
      </c>
      <c r="H31" s="25">
        <f t="shared" si="24"/>
        <v>8522</v>
      </c>
      <c r="I31" s="60">
        <f t="shared" si="25"/>
        <v>25.565999999999999</v>
      </c>
      <c r="K31" s="22">
        <f t="shared" si="21"/>
        <v>3.89</v>
      </c>
      <c r="L31" s="25">
        <f t="shared" si="26"/>
        <v>5796</v>
      </c>
      <c r="M31" s="60">
        <f t="shared" si="27"/>
        <v>17.388000000000002</v>
      </c>
      <c r="Z31" s="56">
        <v>48</v>
      </c>
      <c r="AA31" s="56" t="s">
        <v>17</v>
      </c>
      <c r="AB31" s="56" t="s">
        <v>23</v>
      </c>
    </row>
    <row r="32" spans="1:36" s="6" customFormat="1" ht="20">
      <c r="A32" s="6">
        <v>7</v>
      </c>
      <c r="B32" s="27">
        <f>AA19</f>
        <v>1.419</v>
      </c>
      <c r="C32" s="22">
        <f t="shared" si="22"/>
        <v>3.25</v>
      </c>
      <c r="D32" s="23">
        <f t="shared" si="23"/>
        <v>6841</v>
      </c>
      <c r="E32" s="36">
        <f t="shared" si="19"/>
        <v>20.523</v>
      </c>
      <c r="G32" s="22">
        <f t="shared" si="20"/>
        <v>6.64</v>
      </c>
      <c r="H32" s="25">
        <f t="shared" si="24"/>
        <v>9893</v>
      </c>
      <c r="I32" s="60">
        <f t="shared" si="25"/>
        <v>29.679000000000002</v>
      </c>
      <c r="K32" s="22">
        <f t="shared" si="21"/>
        <v>4.51</v>
      </c>
      <c r="L32" s="25">
        <f t="shared" si="26"/>
        <v>6719</v>
      </c>
      <c r="M32" s="60">
        <f t="shared" si="27"/>
        <v>20.157</v>
      </c>
      <c r="X32" s="3"/>
      <c r="Y32" s="3"/>
      <c r="Z32" s="56">
        <v>46</v>
      </c>
      <c r="AA32" s="56" t="s">
        <v>17</v>
      </c>
      <c r="AB32" s="56" t="s">
        <v>24</v>
      </c>
      <c r="AC32" s="3"/>
      <c r="AD32" s="3"/>
    </row>
    <row r="33" spans="1:28" ht="21" thickBot="1">
      <c r="A33" s="6">
        <v>8</v>
      </c>
      <c r="B33" s="28">
        <f>AA20</f>
        <v>1.615</v>
      </c>
      <c r="C33" s="29">
        <f t="shared" si="22"/>
        <v>3.7</v>
      </c>
      <c r="D33" s="30">
        <f t="shared" si="23"/>
        <v>7788</v>
      </c>
      <c r="E33" s="37">
        <f t="shared" si="19"/>
        <v>23.364000000000004</v>
      </c>
      <c r="F33" s="6"/>
      <c r="G33" s="29">
        <f t="shared" si="20"/>
        <v>7.56</v>
      </c>
      <c r="H33" s="32">
        <f t="shared" si="24"/>
        <v>11264</v>
      </c>
      <c r="I33" s="61">
        <f t="shared" si="25"/>
        <v>33.791999999999994</v>
      </c>
      <c r="J33" s="6"/>
      <c r="K33" s="29">
        <f t="shared" si="21"/>
        <v>5.13</v>
      </c>
      <c r="L33" s="25">
        <f t="shared" si="26"/>
        <v>7643</v>
      </c>
      <c r="M33" s="61">
        <f t="shared" si="27"/>
        <v>22.928999999999998</v>
      </c>
      <c r="N33" s="6"/>
      <c r="Y33" s="44"/>
      <c r="Z33" s="26">
        <v>60</v>
      </c>
      <c r="AA33" s="26" t="s">
        <v>25</v>
      </c>
      <c r="AB33" s="26" t="s">
        <v>26</v>
      </c>
    </row>
    <row r="34" spans="1:28">
      <c r="B34" s="33"/>
      <c r="C34" s="34"/>
      <c r="G34" s="34"/>
      <c r="K34" s="34"/>
      <c r="Y34" s="44"/>
      <c r="Z34" s="26">
        <v>55</v>
      </c>
      <c r="AA34" s="26" t="s">
        <v>25</v>
      </c>
      <c r="AB34" s="26" t="s">
        <v>27</v>
      </c>
    </row>
    <row r="35" spans="1:28" ht="20" thickBot="1">
      <c r="B35" s="33"/>
      <c r="C35" s="34"/>
      <c r="G35" s="34"/>
      <c r="K35" s="34"/>
      <c r="Y35" s="44"/>
      <c r="Z35" s="26">
        <v>50</v>
      </c>
      <c r="AA35" s="26" t="s">
        <v>25</v>
      </c>
      <c r="AB35" s="26" t="s">
        <v>28</v>
      </c>
    </row>
    <row r="36" spans="1:28" ht="22" thickBot="1">
      <c r="A36" s="6"/>
      <c r="B36" s="38" t="s">
        <v>38</v>
      </c>
      <c r="C36" s="46" t="s">
        <v>0</v>
      </c>
      <c r="D36" s="47" t="s">
        <v>36</v>
      </c>
      <c r="E36" s="48" t="s">
        <v>37</v>
      </c>
      <c r="F36" s="49"/>
      <c r="G36" s="46" t="s">
        <v>0</v>
      </c>
      <c r="H36" s="47" t="s">
        <v>36</v>
      </c>
      <c r="I36" s="48" t="s">
        <v>37</v>
      </c>
      <c r="J36" s="49"/>
      <c r="K36" s="46" t="s">
        <v>0</v>
      </c>
      <c r="L36" s="47" t="s">
        <v>36</v>
      </c>
      <c r="M36" s="48" t="s">
        <v>37</v>
      </c>
      <c r="N36" s="9"/>
      <c r="Z36" s="56">
        <v>55</v>
      </c>
      <c r="AA36" s="56" t="s">
        <v>29</v>
      </c>
      <c r="AB36" s="56" t="s">
        <v>30</v>
      </c>
    </row>
    <row r="37" spans="1:28" ht="20">
      <c r="A37" s="6">
        <v>1</v>
      </c>
      <c r="B37" s="21">
        <f>AB6</f>
        <v>0.27900000000000003</v>
      </c>
      <c r="C37" s="22">
        <f t="shared" ref="C37:C50" si="29">ROUNDDOWN(C$6*B37,2)</f>
        <v>0.63</v>
      </c>
      <c r="D37" s="23">
        <f>INT($C$7*C37)</f>
        <v>1326</v>
      </c>
      <c r="E37" s="24">
        <f>IF(D37="","",D37/$M$1*$C$8*$N$1/$M$1)</f>
        <v>3.9780000000000002</v>
      </c>
      <c r="F37" s="6"/>
      <c r="G37" s="22">
        <f t="shared" ref="G37:G50" si="30">ROUNDDOWN(G$6*$B37,2)</f>
        <v>1.3</v>
      </c>
      <c r="H37" s="25">
        <f>INT($G$7*G37)</f>
        <v>1937</v>
      </c>
      <c r="I37" s="58">
        <f>IF(H37="","",H37/$M$1*$G$8*$N$1/$M$1)</f>
        <v>5.8110000000000008</v>
      </c>
      <c r="J37" s="6"/>
      <c r="K37" s="22">
        <f t="shared" ref="K37:K50" si="31">ROUNDDOWN(K$6*$B37,2)</f>
        <v>0.88</v>
      </c>
      <c r="L37" s="25">
        <f>INT($K$7*K37)</f>
        <v>1311</v>
      </c>
      <c r="M37" s="58">
        <f>IF(L37="","",L37/$M$1*$K$8*$N$1/$M$1)</f>
        <v>3.9329999999999998</v>
      </c>
      <c r="N37" s="6"/>
      <c r="Z37" s="56">
        <v>50</v>
      </c>
      <c r="AA37" s="56" t="s">
        <v>29</v>
      </c>
      <c r="AB37" s="56" t="s">
        <v>31</v>
      </c>
    </row>
    <row r="38" spans="1:28" ht="20">
      <c r="A38" s="6">
        <v>2</v>
      </c>
      <c r="B38" s="27">
        <f>AB7</f>
        <v>0.316</v>
      </c>
      <c r="C38" s="22">
        <f t="shared" si="29"/>
        <v>0.72</v>
      </c>
      <c r="D38" s="23">
        <f t="shared" ref="D38:D50" si="32">INT($C$7*C38)</f>
        <v>1515</v>
      </c>
      <c r="E38" s="24">
        <f t="shared" ref="E38:E50" si="33">IF(D38="","",D38/$M$1*$C$8*$N$1/$M$1)</f>
        <v>4.5449999999999999</v>
      </c>
      <c r="F38" s="6"/>
      <c r="G38" s="22">
        <f t="shared" si="30"/>
        <v>1.48</v>
      </c>
      <c r="H38" s="25">
        <f t="shared" ref="H38:H50" si="34">INT($G$7*G38)</f>
        <v>2205</v>
      </c>
      <c r="I38" s="58">
        <f t="shared" ref="I38:I50" si="35">IF(H38="","",H38/$M$1*$G$8*$N$1/$M$1)</f>
        <v>6.6150000000000002</v>
      </c>
      <c r="J38" s="6"/>
      <c r="K38" s="22">
        <f t="shared" si="31"/>
        <v>1</v>
      </c>
      <c r="L38" s="25">
        <f t="shared" ref="L38:L50" si="36">INT($K$7*K38)</f>
        <v>1490</v>
      </c>
      <c r="M38" s="58">
        <f t="shared" ref="M38:M50" si="37">IF(L38="","",L38/$M$1*$K$8*$N$1/$M$1)</f>
        <v>4.47</v>
      </c>
      <c r="N38" s="6"/>
      <c r="Z38" s="56">
        <v>46</v>
      </c>
      <c r="AA38" s="56" t="s">
        <v>29</v>
      </c>
      <c r="AB38" s="56" t="s">
        <v>32</v>
      </c>
    </row>
    <row r="39" spans="1:28" ht="20">
      <c r="A39" s="6">
        <v>3</v>
      </c>
      <c r="B39" s="27">
        <f>AB8</f>
        <v>0.36</v>
      </c>
      <c r="C39" s="22">
        <f t="shared" si="29"/>
        <v>0.82</v>
      </c>
      <c r="D39" s="23">
        <f t="shared" si="32"/>
        <v>1726</v>
      </c>
      <c r="E39" s="24">
        <f t="shared" si="33"/>
        <v>5.1779999999999999</v>
      </c>
      <c r="F39" s="6"/>
      <c r="G39" s="22">
        <f t="shared" si="30"/>
        <v>1.68</v>
      </c>
      <c r="H39" s="25">
        <f t="shared" si="34"/>
        <v>2503</v>
      </c>
      <c r="I39" s="58">
        <f t="shared" si="35"/>
        <v>7.5090000000000003</v>
      </c>
      <c r="J39" s="6"/>
      <c r="K39" s="22">
        <f t="shared" si="31"/>
        <v>1.1399999999999999</v>
      </c>
      <c r="L39" s="25">
        <f t="shared" si="36"/>
        <v>1698</v>
      </c>
      <c r="M39" s="58">
        <f t="shared" si="37"/>
        <v>5.0939999999999994</v>
      </c>
      <c r="N39" s="6"/>
      <c r="Z39" s="56">
        <v>42</v>
      </c>
      <c r="AA39" s="56" t="s">
        <v>29</v>
      </c>
      <c r="AB39" s="56" t="s">
        <v>33</v>
      </c>
    </row>
    <row r="40" spans="1:28" ht="20">
      <c r="A40" s="6">
        <v>4</v>
      </c>
      <c r="B40" s="27">
        <f>AB9</f>
        <v>0.40899999999999997</v>
      </c>
      <c r="C40" s="22">
        <f t="shared" si="29"/>
        <v>0.93</v>
      </c>
      <c r="D40" s="23">
        <f t="shared" si="32"/>
        <v>1957</v>
      </c>
      <c r="E40" s="24">
        <f t="shared" si="33"/>
        <v>5.8710000000000013</v>
      </c>
      <c r="F40" s="6"/>
      <c r="G40" s="22">
        <f t="shared" si="30"/>
        <v>1.91</v>
      </c>
      <c r="H40" s="25">
        <f t="shared" si="34"/>
        <v>2845</v>
      </c>
      <c r="I40" s="58">
        <f t="shared" si="35"/>
        <v>8.5350000000000001</v>
      </c>
      <c r="J40" s="6"/>
      <c r="K40" s="22">
        <f t="shared" si="31"/>
        <v>1.3</v>
      </c>
      <c r="L40" s="25">
        <f t="shared" si="36"/>
        <v>1937</v>
      </c>
      <c r="M40" s="58">
        <f t="shared" si="37"/>
        <v>5.8110000000000008</v>
      </c>
      <c r="N40" s="6"/>
      <c r="Z40" s="56">
        <v>39</v>
      </c>
      <c r="AA40" s="56" t="s">
        <v>29</v>
      </c>
      <c r="AB40" s="56" t="s">
        <v>34</v>
      </c>
    </row>
    <row r="41" spans="1:28" ht="20">
      <c r="A41" s="6">
        <v>5</v>
      </c>
      <c r="B41" s="27">
        <f>AB10</f>
        <v>0.46400000000000002</v>
      </c>
      <c r="C41" s="22">
        <f t="shared" si="29"/>
        <v>1.06</v>
      </c>
      <c r="D41" s="23">
        <f t="shared" si="32"/>
        <v>2231</v>
      </c>
      <c r="E41" s="24">
        <f t="shared" si="33"/>
        <v>6.6929999999999996</v>
      </c>
      <c r="F41" s="6"/>
      <c r="G41" s="22">
        <f t="shared" si="30"/>
        <v>2.17</v>
      </c>
      <c r="H41" s="25">
        <f t="shared" si="34"/>
        <v>3233</v>
      </c>
      <c r="I41" s="58">
        <f t="shared" si="35"/>
        <v>9.6989999999999998</v>
      </c>
      <c r="J41" s="6"/>
      <c r="K41" s="22">
        <f t="shared" si="31"/>
        <v>1.47</v>
      </c>
      <c r="L41" s="25">
        <f t="shared" si="36"/>
        <v>2190</v>
      </c>
      <c r="M41" s="58">
        <f t="shared" si="37"/>
        <v>6.57</v>
      </c>
      <c r="N41" s="6"/>
      <c r="Z41" s="6"/>
      <c r="AA41" s="6"/>
      <c r="AB41" s="6"/>
    </row>
    <row r="42" spans="1:28" ht="20">
      <c r="A42" s="6">
        <v>6</v>
      </c>
      <c r="B42" s="27">
        <f>AB11</f>
        <v>0.52800000000000002</v>
      </c>
      <c r="C42" s="22">
        <f t="shared" si="29"/>
        <v>1.21</v>
      </c>
      <c r="D42" s="23">
        <f t="shared" si="32"/>
        <v>2547</v>
      </c>
      <c r="E42" s="24">
        <f t="shared" si="33"/>
        <v>7.6410000000000009</v>
      </c>
      <c r="F42" s="6"/>
      <c r="G42" s="22">
        <f t="shared" si="30"/>
        <v>2.4700000000000002</v>
      </c>
      <c r="H42" s="25">
        <f t="shared" si="34"/>
        <v>3680</v>
      </c>
      <c r="I42" s="58">
        <f t="shared" si="35"/>
        <v>11.04</v>
      </c>
      <c r="J42" s="6"/>
      <c r="K42" s="22">
        <f t="shared" si="31"/>
        <v>1.68</v>
      </c>
      <c r="L42" s="25">
        <f t="shared" si="36"/>
        <v>2503</v>
      </c>
      <c r="M42" s="58">
        <f t="shared" si="37"/>
        <v>7.5090000000000003</v>
      </c>
      <c r="N42" s="6"/>
      <c r="Z42" s="7" t="s">
        <v>42</v>
      </c>
    </row>
    <row r="43" spans="1:28" ht="20">
      <c r="A43" s="6">
        <v>7</v>
      </c>
      <c r="B43" s="27">
        <f>AB12</f>
        <v>0.6</v>
      </c>
      <c r="C43" s="22">
        <f t="shared" si="29"/>
        <v>1.37</v>
      </c>
      <c r="D43" s="23">
        <f t="shared" si="32"/>
        <v>2883</v>
      </c>
      <c r="E43" s="24">
        <f t="shared" si="33"/>
        <v>8.6489999999999991</v>
      </c>
      <c r="F43" s="6"/>
      <c r="G43" s="22">
        <f t="shared" si="30"/>
        <v>2.81</v>
      </c>
      <c r="H43" s="25">
        <f t="shared" si="34"/>
        <v>4186</v>
      </c>
      <c r="I43" s="58">
        <f t="shared" si="35"/>
        <v>12.558</v>
      </c>
      <c r="J43" s="6"/>
      <c r="K43" s="22">
        <f t="shared" si="31"/>
        <v>1.9</v>
      </c>
      <c r="L43" s="25">
        <f t="shared" si="36"/>
        <v>2831</v>
      </c>
      <c r="M43" s="58">
        <f t="shared" si="37"/>
        <v>8.4930000000000003</v>
      </c>
      <c r="N43" s="6"/>
      <c r="Z43" s="57" t="s">
        <v>14</v>
      </c>
      <c r="AA43" s="57" t="s">
        <v>15</v>
      </c>
      <c r="AB43" s="57" t="s">
        <v>16</v>
      </c>
    </row>
    <row r="44" spans="1:28" ht="20">
      <c r="A44" s="6">
        <v>8</v>
      </c>
      <c r="B44" s="27">
        <f>AB13</f>
        <v>0.68200000000000005</v>
      </c>
      <c r="C44" s="22">
        <f t="shared" si="29"/>
        <v>1.56</v>
      </c>
      <c r="D44" s="23">
        <f t="shared" si="32"/>
        <v>3283</v>
      </c>
      <c r="E44" s="24">
        <f t="shared" si="33"/>
        <v>9.8490000000000002</v>
      </c>
      <c r="F44" s="6"/>
      <c r="G44" s="22">
        <f t="shared" si="30"/>
        <v>3.19</v>
      </c>
      <c r="H44" s="25">
        <f t="shared" si="34"/>
        <v>4753</v>
      </c>
      <c r="I44" s="58">
        <f t="shared" si="35"/>
        <v>14.259</v>
      </c>
      <c r="J44" s="6"/>
      <c r="K44" s="22">
        <f t="shared" si="31"/>
        <v>2.17</v>
      </c>
      <c r="L44" s="25">
        <f t="shared" si="36"/>
        <v>3233</v>
      </c>
      <c r="M44" s="58">
        <f t="shared" si="37"/>
        <v>9.6989999999999998</v>
      </c>
      <c r="N44" s="6"/>
      <c r="Z44" s="56">
        <v>28</v>
      </c>
      <c r="AA44" s="56" t="s">
        <v>43</v>
      </c>
      <c r="AB44" s="56" t="s">
        <v>44</v>
      </c>
    </row>
    <row r="45" spans="1:28" ht="20">
      <c r="A45" s="6">
        <v>9</v>
      </c>
      <c r="B45" s="27">
        <f>AB14</f>
        <v>0.77400000000000002</v>
      </c>
      <c r="C45" s="22">
        <f t="shared" si="29"/>
        <v>1.77</v>
      </c>
      <c r="D45" s="23">
        <f t="shared" si="32"/>
        <v>3725</v>
      </c>
      <c r="E45" s="24">
        <f t="shared" si="33"/>
        <v>11.175000000000001</v>
      </c>
      <c r="F45" s="6"/>
      <c r="G45" s="22">
        <f t="shared" si="30"/>
        <v>3.62</v>
      </c>
      <c r="H45" s="25">
        <f t="shared" si="34"/>
        <v>5393</v>
      </c>
      <c r="I45" s="58">
        <f t="shared" si="35"/>
        <v>16.178999999999998</v>
      </c>
      <c r="J45" s="6"/>
      <c r="K45" s="22">
        <f t="shared" si="31"/>
        <v>2.46</v>
      </c>
      <c r="L45" s="25">
        <f t="shared" si="36"/>
        <v>3665</v>
      </c>
      <c r="M45" s="58">
        <f t="shared" si="37"/>
        <v>10.994999999999999</v>
      </c>
      <c r="N45" s="6"/>
      <c r="Z45" s="26">
        <v>26</v>
      </c>
      <c r="AA45" s="26" t="s">
        <v>45</v>
      </c>
      <c r="AB45" s="26" t="s">
        <v>46</v>
      </c>
    </row>
    <row r="46" spans="1:28" ht="20">
      <c r="A46" s="6">
        <v>10</v>
      </c>
      <c r="B46" s="27">
        <f>AB15</f>
        <v>0.88100000000000001</v>
      </c>
      <c r="C46" s="22">
        <f t="shared" si="29"/>
        <v>2.0099999999999998</v>
      </c>
      <c r="D46" s="23">
        <f t="shared" si="32"/>
        <v>4231</v>
      </c>
      <c r="E46" s="24">
        <f t="shared" si="33"/>
        <v>12.692999999999998</v>
      </c>
      <c r="F46" s="6"/>
      <c r="G46" s="22">
        <f t="shared" si="30"/>
        <v>4.12</v>
      </c>
      <c r="H46" s="25">
        <f t="shared" si="34"/>
        <v>6138</v>
      </c>
      <c r="I46" s="58">
        <f t="shared" si="35"/>
        <v>18.414000000000001</v>
      </c>
      <c r="J46" s="6"/>
      <c r="K46" s="22">
        <f t="shared" si="31"/>
        <v>2.8</v>
      </c>
      <c r="L46" s="25">
        <f t="shared" si="36"/>
        <v>4172</v>
      </c>
      <c r="M46" s="58">
        <f t="shared" si="37"/>
        <v>12.516</v>
      </c>
      <c r="N46" s="6"/>
      <c r="Z46" s="26">
        <v>24</v>
      </c>
      <c r="AA46" s="26" t="s">
        <v>45</v>
      </c>
      <c r="AB46" s="26" t="s">
        <v>47</v>
      </c>
    </row>
    <row r="47" spans="1:28" ht="20">
      <c r="A47" s="6">
        <v>11</v>
      </c>
      <c r="B47" s="27">
        <f>AB16</f>
        <v>1</v>
      </c>
      <c r="C47" s="22">
        <f t="shared" si="29"/>
        <v>2.29</v>
      </c>
      <c r="D47" s="23">
        <f t="shared" si="32"/>
        <v>4820</v>
      </c>
      <c r="E47" s="24">
        <f t="shared" si="33"/>
        <v>14.46</v>
      </c>
      <c r="F47" s="6"/>
      <c r="G47" s="22">
        <f t="shared" si="30"/>
        <v>4.68</v>
      </c>
      <c r="H47" s="25">
        <f t="shared" si="34"/>
        <v>6973</v>
      </c>
      <c r="I47" s="58">
        <f t="shared" si="35"/>
        <v>20.919</v>
      </c>
      <c r="J47" s="6"/>
      <c r="K47" s="22">
        <f t="shared" si="31"/>
        <v>3.18</v>
      </c>
      <c r="L47" s="25">
        <f t="shared" si="36"/>
        <v>4738</v>
      </c>
      <c r="M47" s="58">
        <f t="shared" si="37"/>
        <v>14.214000000000002</v>
      </c>
      <c r="N47" s="6"/>
      <c r="Z47" s="26">
        <v>22</v>
      </c>
      <c r="AA47" s="26" t="s">
        <v>45</v>
      </c>
      <c r="AB47" s="26" t="s">
        <v>48</v>
      </c>
    </row>
    <row r="48" spans="1:28" ht="20">
      <c r="A48" s="3">
        <v>12</v>
      </c>
      <c r="B48" s="27">
        <f>AB17</f>
        <v>1.135</v>
      </c>
      <c r="C48" s="22">
        <f t="shared" si="29"/>
        <v>2.6</v>
      </c>
      <c r="D48" s="23">
        <f t="shared" si="32"/>
        <v>5473</v>
      </c>
      <c r="E48" s="24">
        <f t="shared" si="33"/>
        <v>16.419</v>
      </c>
      <c r="F48" s="6"/>
      <c r="G48" s="22">
        <f t="shared" si="30"/>
        <v>5.31</v>
      </c>
      <c r="H48" s="25">
        <f t="shared" si="34"/>
        <v>7911</v>
      </c>
      <c r="I48" s="58">
        <f t="shared" si="35"/>
        <v>23.732999999999997</v>
      </c>
      <c r="J48" s="6"/>
      <c r="K48" s="22">
        <f t="shared" si="31"/>
        <v>3.61</v>
      </c>
      <c r="L48" s="25">
        <f t="shared" si="36"/>
        <v>5378</v>
      </c>
      <c r="M48" s="58">
        <f t="shared" si="37"/>
        <v>16.133999999999997</v>
      </c>
      <c r="N48" s="6"/>
      <c r="Z48" s="6"/>
      <c r="AA48" s="6"/>
      <c r="AB48" s="6"/>
    </row>
    <row r="49" spans="1:28" ht="20">
      <c r="A49" s="3">
        <v>13</v>
      </c>
      <c r="B49" s="27">
        <f>AB18</f>
        <v>1.292</v>
      </c>
      <c r="C49" s="22">
        <f t="shared" si="29"/>
        <v>2.96</v>
      </c>
      <c r="D49" s="23">
        <f t="shared" si="32"/>
        <v>6230</v>
      </c>
      <c r="E49" s="24">
        <f t="shared" si="33"/>
        <v>18.690000000000001</v>
      </c>
      <c r="F49" s="6"/>
      <c r="G49" s="22">
        <f t="shared" si="30"/>
        <v>6.05</v>
      </c>
      <c r="H49" s="25">
        <f t="shared" si="34"/>
        <v>9014</v>
      </c>
      <c r="I49" s="58">
        <f t="shared" si="35"/>
        <v>27.042000000000002</v>
      </c>
      <c r="J49" s="6"/>
      <c r="K49" s="22">
        <f t="shared" si="31"/>
        <v>4.1100000000000003</v>
      </c>
      <c r="L49" s="25">
        <f t="shared" si="36"/>
        <v>6123</v>
      </c>
      <c r="M49" s="58">
        <f t="shared" si="37"/>
        <v>18.369000000000003</v>
      </c>
      <c r="N49" s="6"/>
      <c r="Z49" s="50" t="s">
        <v>63</v>
      </c>
      <c r="AA49" s="50"/>
      <c r="AB49" s="50"/>
    </row>
    <row r="50" spans="1:28" ht="21" thickBot="1">
      <c r="A50" s="3">
        <v>14</v>
      </c>
      <c r="B50" s="28">
        <f>AB19</f>
        <v>1.4670000000000001</v>
      </c>
      <c r="C50" s="29">
        <f t="shared" si="29"/>
        <v>3.36</v>
      </c>
      <c r="D50" s="30">
        <f t="shared" si="32"/>
        <v>7072</v>
      </c>
      <c r="E50" s="31">
        <f t="shared" si="33"/>
        <v>21.216000000000001</v>
      </c>
      <c r="F50" s="6"/>
      <c r="G50" s="29">
        <f t="shared" si="30"/>
        <v>6.87</v>
      </c>
      <c r="H50" s="32">
        <f t="shared" si="34"/>
        <v>10236</v>
      </c>
      <c r="I50" s="59">
        <f t="shared" si="35"/>
        <v>30.707999999999998</v>
      </c>
      <c r="J50" s="6"/>
      <c r="K50" s="29">
        <f t="shared" si="31"/>
        <v>4.66</v>
      </c>
      <c r="L50" s="25">
        <f t="shared" si="36"/>
        <v>6943</v>
      </c>
      <c r="M50" s="59">
        <f t="shared" si="37"/>
        <v>20.829000000000001</v>
      </c>
      <c r="N50" s="6"/>
      <c r="Z50" s="62" t="s">
        <v>57</v>
      </c>
      <c r="AA50" s="62" t="s">
        <v>58</v>
      </c>
      <c r="AB50" s="62" t="s">
        <v>59</v>
      </c>
    </row>
    <row r="51" spans="1:28">
      <c r="B51" s="33"/>
      <c r="C51" s="34"/>
      <c r="G51" s="34"/>
      <c r="K51" s="34"/>
      <c r="Z51" s="26" t="s">
        <v>54</v>
      </c>
      <c r="AA51" s="26" t="s">
        <v>49</v>
      </c>
      <c r="AB51" s="45">
        <v>2096</v>
      </c>
    </row>
    <row r="52" spans="1:28" ht="20" thickBot="1">
      <c r="B52" s="33"/>
      <c r="C52" s="34"/>
      <c r="G52" s="34"/>
      <c r="K52" s="34"/>
      <c r="Z52" s="26" t="s">
        <v>50</v>
      </c>
      <c r="AA52" s="26" t="s">
        <v>51</v>
      </c>
      <c r="AB52" s="45">
        <v>2105</v>
      </c>
    </row>
    <row r="53" spans="1:28" ht="22" thickBot="1">
      <c r="A53" s="6"/>
      <c r="B53" s="38" t="s">
        <v>12</v>
      </c>
      <c r="C53" s="46" t="s">
        <v>0</v>
      </c>
      <c r="D53" s="47" t="s">
        <v>36</v>
      </c>
      <c r="E53" s="48" t="s">
        <v>37</v>
      </c>
      <c r="F53" s="49"/>
      <c r="G53" s="46" t="s">
        <v>0</v>
      </c>
      <c r="H53" s="47" t="s">
        <v>36</v>
      </c>
      <c r="I53" s="48" t="s">
        <v>37</v>
      </c>
      <c r="J53" s="49"/>
      <c r="K53" s="46" t="s">
        <v>0</v>
      </c>
      <c r="L53" s="47" t="s">
        <v>36</v>
      </c>
      <c r="M53" s="48" t="s">
        <v>37</v>
      </c>
      <c r="N53" s="9"/>
      <c r="Z53" s="26" t="s">
        <v>52</v>
      </c>
      <c r="AA53" s="26" t="s">
        <v>53</v>
      </c>
      <c r="AB53" s="45">
        <v>2136</v>
      </c>
    </row>
    <row r="54" spans="1:28" ht="20">
      <c r="A54" s="6">
        <v>1</v>
      </c>
      <c r="B54" s="21">
        <f>AC6</f>
        <v>0.27200000000000002</v>
      </c>
      <c r="C54" s="22">
        <f t="shared" ref="C54:C67" si="38">ROUNDDOWN(C$6*B54,2)</f>
        <v>0.62</v>
      </c>
      <c r="D54" s="23">
        <f>INT($C$7*C54)</f>
        <v>1305</v>
      </c>
      <c r="E54" s="24">
        <f>IF(D54="","",D54/$M$1*$C$8*$N$1/$M$1)</f>
        <v>3.915</v>
      </c>
      <c r="F54" s="6"/>
      <c r="G54" s="22">
        <f t="shared" ref="G54:G67" si="39">ROUNDDOWN(G$6*$B54,2)</f>
        <v>1.27</v>
      </c>
      <c r="H54" s="25">
        <f>INT($G$7*G54)</f>
        <v>1892</v>
      </c>
      <c r="I54" s="58">
        <f>IF(H54="","",H54/$M$1*$G$8*$N$1/$M$1)</f>
        <v>5.6760000000000002</v>
      </c>
      <c r="J54" s="6"/>
      <c r="K54" s="22">
        <f t="shared" ref="K54:K67" si="40">ROUNDDOWN(K$6*$B54,2)</f>
        <v>0.86</v>
      </c>
      <c r="L54" s="25">
        <f>INT($K$7*K54)</f>
        <v>1281</v>
      </c>
      <c r="M54" s="58">
        <f>IF(L54="","",L54/$M$1*$K$8*$N$1/$M$1)</f>
        <v>3.843</v>
      </c>
      <c r="N54" s="6"/>
      <c r="Z54" s="26" t="s">
        <v>55</v>
      </c>
      <c r="AA54" s="26" t="s">
        <v>61</v>
      </c>
      <c r="AB54" s="45">
        <v>1545</v>
      </c>
    </row>
    <row r="55" spans="1:28" ht="20">
      <c r="A55" s="6">
        <v>2</v>
      </c>
      <c r="B55" s="27">
        <f>AC7</f>
        <v>0.309</v>
      </c>
      <c r="C55" s="22">
        <f t="shared" si="38"/>
        <v>0.7</v>
      </c>
      <c r="D55" s="23">
        <f t="shared" ref="D55:D67" si="41">INT($C$7*C55)</f>
        <v>1473</v>
      </c>
      <c r="E55" s="24">
        <f t="shared" ref="E55:E67" si="42">IF(D55="","",D55/$M$1*$C$8*$N$1/$M$1)</f>
        <v>4.4189999999999996</v>
      </c>
      <c r="F55" s="6"/>
      <c r="G55" s="22">
        <f t="shared" si="39"/>
        <v>1.44</v>
      </c>
      <c r="H55" s="25">
        <f t="shared" ref="H55:H67" si="43">INT($G$7*G55)</f>
        <v>2145</v>
      </c>
      <c r="I55" s="58">
        <f t="shared" ref="I55:I67" si="44">IF(H55="","",H55/$M$1*$G$8*$N$1/$M$1)</f>
        <v>6.4349999999999996</v>
      </c>
      <c r="J55" s="6"/>
      <c r="K55" s="22">
        <f t="shared" si="40"/>
        <v>0.98</v>
      </c>
      <c r="L55" s="25">
        <f t="shared" ref="L55:L67" si="45">INT($K$7*K55)</f>
        <v>1460</v>
      </c>
      <c r="M55" s="58">
        <f t="shared" ref="M55:M67" si="46">IF(L55="","",L55/$M$1*$K$8*$N$1/$M$1)</f>
        <v>4.38</v>
      </c>
      <c r="N55" s="6"/>
      <c r="Z55" s="26" t="s">
        <v>56</v>
      </c>
      <c r="AA55" s="26" t="s">
        <v>64</v>
      </c>
      <c r="AB55" s="45">
        <v>1490</v>
      </c>
    </row>
    <row r="56" spans="1:28" ht="20">
      <c r="A56" s="6">
        <v>3</v>
      </c>
      <c r="B56" s="27">
        <f t="shared" ref="B56:B67" si="47">AC8</f>
        <v>0.35299999999999998</v>
      </c>
      <c r="C56" s="22">
        <f t="shared" si="38"/>
        <v>0.8</v>
      </c>
      <c r="D56" s="23">
        <f t="shared" si="41"/>
        <v>1684</v>
      </c>
      <c r="E56" s="24">
        <f t="shared" si="42"/>
        <v>5.0519999999999996</v>
      </c>
      <c r="F56" s="6"/>
      <c r="G56" s="22">
        <f t="shared" si="39"/>
        <v>1.65</v>
      </c>
      <c r="H56" s="25">
        <f t="shared" si="43"/>
        <v>2458</v>
      </c>
      <c r="I56" s="58">
        <f t="shared" si="44"/>
        <v>7.3739999999999997</v>
      </c>
      <c r="J56" s="6"/>
      <c r="K56" s="22">
        <f t="shared" si="40"/>
        <v>1.1200000000000001</v>
      </c>
      <c r="L56" s="25">
        <f t="shared" si="45"/>
        <v>1668</v>
      </c>
      <c r="M56" s="58">
        <f t="shared" si="46"/>
        <v>5.0039999999999987</v>
      </c>
      <c r="N56" s="6"/>
      <c r="Z56" s="26" t="s">
        <v>60</v>
      </c>
      <c r="AA56" s="26" t="s">
        <v>62</v>
      </c>
      <c r="AB56" s="45">
        <v>1325</v>
      </c>
    </row>
    <row r="57" spans="1:28" ht="20">
      <c r="A57" s="6">
        <v>4</v>
      </c>
      <c r="B57" s="27">
        <f t="shared" si="47"/>
        <v>0.40200000000000002</v>
      </c>
      <c r="C57" s="22">
        <f t="shared" si="38"/>
        <v>0.92</v>
      </c>
      <c r="D57" s="23">
        <f t="shared" si="41"/>
        <v>1936</v>
      </c>
      <c r="E57" s="24">
        <f t="shared" si="42"/>
        <v>5.8079999999999998</v>
      </c>
      <c r="F57" s="6"/>
      <c r="G57" s="22">
        <f t="shared" si="39"/>
        <v>1.88</v>
      </c>
      <c r="H57" s="25">
        <f t="shared" si="43"/>
        <v>2801</v>
      </c>
      <c r="I57" s="58">
        <f t="shared" si="44"/>
        <v>8.4030000000000005</v>
      </c>
      <c r="J57" s="6"/>
      <c r="K57" s="22">
        <f t="shared" si="40"/>
        <v>1.27</v>
      </c>
      <c r="L57" s="25">
        <f t="shared" si="45"/>
        <v>1892</v>
      </c>
      <c r="M57" s="58">
        <f t="shared" si="46"/>
        <v>5.6760000000000002</v>
      </c>
      <c r="N57" s="6"/>
    </row>
    <row r="58" spans="1:28" ht="20">
      <c r="A58" s="6">
        <v>5</v>
      </c>
      <c r="B58" s="27">
        <f t="shared" si="47"/>
        <v>0.45800000000000002</v>
      </c>
      <c r="C58" s="22">
        <f t="shared" si="38"/>
        <v>1.04</v>
      </c>
      <c r="D58" s="23">
        <f t="shared" si="41"/>
        <v>2189</v>
      </c>
      <c r="E58" s="24">
        <f t="shared" si="42"/>
        <v>6.5670000000000002</v>
      </c>
      <c r="F58" s="6"/>
      <c r="G58" s="22">
        <f t="shared" si="39"/>
        <v>2.14</v>
      </c>
      <c r="H58" s="25">
        <f t="shared" si="43"/>
        <v>3188</v>
      </c>
      <c r="I58" s="58">
        <f t="shared" si="44"/>
        <v>9.5640000000000001</v>
      </c>
      <c r="J58" s="6"/>
      <c r="K58" s="22">
        <f t="shared" si="40"/>
        <v>1.45</v>
      </c>
      <c r="L58" s="25">
        <f t="shared" si="45"/>
        <v>2160</v>
      </c>
      <c r="M58" s="58">
        <f t="shared" si="46"/>
        <v>6.48</v>
      </c>
      <c r="N58" s="6"/>
    </row>
    <row r="59" spans="1:28" ht="20">
      <c r="A59" s="6">
        <v>6</v>
      </c>
      <c r="B59" s="27">
        <f t="shared" si="47"/>
        <v>0.52100000000000002</v>
      </c>
      <c r="C59" s="22">
        <f t="shared" si="38"/>
        <v>1.19</v>
      </c>
      <c r="D59" s="23">
        <f t="shared" si="41"/>
        <v>2504</v>
      </c>
      <c r="E59" s="24">
        <f t="shared" si="42"/>
        <v>7.5119999999999996</v>
      </c>
      <c r="F59" s="6"/>
      <c r="G59" s="22">
        <f t="shared" si="39"/>
        <v>2.44</v>
      </c>
      <c r="H59" s="25">
        <f t="shared" si="43"/>
        <v>3635</v>
      </c>
      <c r="I59" s="58">
        <f t="shared" si="44"/>
        <v>10.904999999999999</v>
      </c>
      <c r="J59" s="6"/>
      <c r="K59" s="22">
        <f t="shared" si="40"/>
        <v>1.65</v>
      </c>
      <c r="L59" s="25">
        <f t="shared" si="45"/>
        <v>2458</v>
      </c>
      <c r="M59" s="58">
        <f t="shared" si="46"/>
        <v>7.3739999999999997</v>
      </c>
      <c r="N59" s="6"/>
    </row>
    <row r="60" spans="1:28" ht="20">
      <c r="A60" s="6">
        <v>7</v>
      </c>
      <c r="B60" s="27">
        <f t="shared" si="47"/>
        <v>0.59399999999999997</v>
      </c>
      <c r="C60" s="22">
        <f t="shared" si="38"/>
        <v>1.36</v>
      </c>
      <c r="D60" s="23">
        <f t="shared" si="41"/>
        <v>2862</v>
      </c>
      <c r="E60" s="24">
        <f t="shared" si="42"/>
        <v>8.5860000000000003</v>
      </c>
      <c r="F60" s="6"/>
      <c r="G60" s="22">
        <f t="shared" si="39"/>
        <v>2.78</v>
      </c>
      <c r="H60" s="25">
        <f t="shared" si="43"/>
        <v>4142</v>
      </c>
      <c r="I60" s="58">
        <f t="shared" si="44"/>
        <v>12.426000000000002</v>
      </c>
      <c r="J60" s="6"/>
      <c r="K60" s="22">
        <f t="shared" si="40"/>
        <v>1.89</v>
      </c>
      <c r="L60" s="25">
        <f t="shared" si="45"/>
        <v>2816</v>
      </c>
      <c r="M60" s="58">
        <f t="shared" si="46"/>
        <v>8.4479999999999986</v>
      </c>
      <c r="N60" s="6"/>
    </row>
    <row r="61" spans="1:28" ht="20">
      <c r="A61" s="6">
        <v>8</v>
      </c>
      <c r="B61" s="27">
        <f t="shared" si="47"/>
        <v>0.67600000000000005</v>
      </c>
      <c r="C61" s="22">
        <f t="shared" si="38"/>
        <v>1.54</v>
      </c>
      <c r="D61" s="23">
        <f t="shared" si="41"/>
        <v>3241</v>
      </c>
      <c r="E61" s="24">
        <f t="shared" si="42"/>
        <v>9.7230000000000008</v>
      </c>
      <c r="F61" s="6"/>
      <c r="G61" s="22">
        <f t="shared" si="39"/>
        <v>3.16</v>
      </c>
      <c r="H61" s="25">
        <f t="shared" si="43"/>
        <v>4708</v>
      </c>
      <c r="I61" s="58">
        <f t="shared" si="44"/>
        <v>14.124000000000001</v>
      </c>
      <c r="J61" s="6"/>
      <c r="K61" s="22">
        <f t="shared" si="40"/>
        <v>2.15</v>
      </c>
      <c r="L61" s="25">
        <f t="shared" si="45"/>
        <v>3203</v>
      </c>
      <c r="M61" s="58">
        <f t="shared" si="46"/>
        <v>9.609</v>
      </c>
      <c r="N61" s="6"/>
    </row>
    <row r="62" spans="1:28" ht="20">
      <c r="A62" s="6">
        <v>9</v>
      </c>
      <c r="B62" s="27">
        <f t="shared" si="47"/>
        <v>0.77</v>
      </c>
      <c r="C62" s="22">
        <f t="shared" si="38"/>
        <v>1.76</v>
      </c>
      <c r="D62" s="23">
        <f t="shared" si="41"/>
        <v>3704</v>
      </c>
      <c r="E62" s="24">
        <f t="shared" si="42"/>
        <v>11.112000000000002</v>
      </c>
      <c r="F62" s="6"/>
      <c r="G62" s="22">
        <f t="shared" si="39"/>
        <v>3.6</v>
      </c>
      <c r="H62" s="25">
        <f t="shared" si="43"/>
        <v>5364</v>
      </c>
      <c r="I62" s="58">
        <f t="shared" si="44"/>
        <v>16.091999999999999</v>
      </c>
      <c r="J62" s="6"/>
      <c r="K62" s="22">
        <f t="shared" si="40"/>
        <v>2.4500000000000002</v>
      </c>
      <c r="L62" s="25">
        <f t="shared" si="45"/>
        <v>3650</v>
      </c>
      <c r="M62" s="58">
        <f t="shared" si="46"/>
        <v>10.95</v>
      </c>
      <c r="N62" s="6"/>
    </row>
    <row r="63" spans="1:28" ht="20">
      <c r="A63" s="6">
        <v>10</v>
      </c>
      <c r="B63" s="27">
        <f t="shared" si="47"/>
        <v>0.878</v>
      </c>
      <c r="C63" s="22">
        <f t="shared" si="38"/>
        <v>2.0099999999999998</v>
      </c>
      <c r="D63" s="23">
        <f t="shared" si="41"/>
        <v>4231</v>
      </c>
      <c r="E63" s="24">
        <f t="shared" si="42"/>
        <v>12.692999999999998</v>
      </c>
      <c r="F63" s="6"/>
      <c r="G63" s="22">
        <f t="shared" si="39"/>
        <v>4.1100000000000003</v>
      </c>
      <c r="H63" s="25">
        <f t="shared" si="43"/>
        <v>6123</v>
      </c>
      <c r="I63" s="58">
        <f t="shared" si="44"/>
        <v>18.369000000000003</v>
      </c>
      <c r="J63" s="6"/>
      <c r="K63" s="22">
        <f t="shared" si="40"/>
        <v>2.79</v>
      </c>
      <c r="L63" s="25">
        <f t="shared" si="45"/>
        <v>4157</v>
      </c>
      <c r="M63" s="58">
        <f t="shared" si="46"/>
        <v>12.471</v>
      </c>
      <c r="N63" s="6"/>
    </row>
    <row r="64" spans="1:28" ht="20">
      <c r="A64" s="6">
        <v>11</v>
      </c>
      <c r="B64" s="27">
        <f t="shared" si="47"/>
        <v>1</v>
      </c>
      <c r="C64" s="22">
        <f t="shared" si="38"/>
        <v>2.29</v>
      </c>
      <c r="D64" s="23">
        <f t="shared" si="41"/>
        <v>4820</v>
      </c>
      <c r="E64" s="24">
        <f t="shared" si="42"/>
        <v>14.46</v>
      </c>
      <c r="F64" s="6"/>
      <c r="G64" s="22">
        <f t="shared" si="39"/>
        <v>4.68</v>
      </c>
      <c r="H64" s="25">
        <f t="shared" si="43"/>
        <v>6973</v>
      </c>
      <c r="I64" s="58">
        <f t="shared" si="44"/>
        <v>20.919</v>
      </c>
      <c r="J64" s="6"/>
      <c r="K64" s="22">
        <f t="shared" si="40"/>
        <v>3.18</v>
      </c>
      <c r="L64" s="25">
        <f t="shared" si="45"/>
        <v>4738</v>
      </c>
      <c r="M64" s="58">
        <f t="shared" si="46"/>
        <v>14.214000000000002</v>
      </c>
      <c r="N64" s="6"/>
    </row>
    <row r="65" spans="1:14" ht="20">
      <c r="A65" s="3">
        <v>12</v>
      </c>
      <c r="B65" s="27">
        <f t="shared" si="47"/>
        <v>1.1379999999999999</v>
      </c>
      <c r="C65" s="22">
        <f t="shared" si="38"/>
        <v>2.6</v>
      </c>
      <c r="D65" s="23">
        <f t="shared" si="41"/>
        <v>5473</v>
      </c>
      <c r="E65" s="24">
        <f t="shared" si="42"/>
        <v>16.419</v>
      </c>
      <c r="F65" s="6"/>
      <c r="G65" s="22">
        <f t="shared" si="39"/>
        <v>5.33</v>
      </c>
      <c r="H65" s="25">
        <f t="shared" si="43"/>
        <v>7941</v>
      </c>
      <c r="I65" s="58">
        <f t="shared" si="44"/>
        <v>23.823</v>
      </c>
      <c r="J65" s="6"/>
      <c r="K65" s="22">
        <f t="shared" si="40"/>
        <v>3.62</v>
      </c>
      <c r="L65" s="25">
        <f t="shared" si="45"/>
        <v>5393</v>
      </c>
      <c r="M65" s="58">
        <f t="shared" si="46"/>
        <v>16.178999999999998</v>
      </c>
      <c r="N65" s="6"/>
    </row>
    <row r="66" spans="1:14" ht="20">
      <c r="A66" s="3">
        <v>13</v>
      </c>
      <c r="B66" s="27">
        <f t="shared" si="47"/>
        <v>1.2969999999999999</v>
      </c>
      <c r="C66" s="22">
        <f t="shared" si="38"/>
        <v>2.97</v>
      </c>
      <c r="D66" s="23">
        <f t="shared" si="41"/>
        <v>6251</v>
      </c>
      <c r="E66" s="24">
        <f t="shared" si="42"/>
        <v>18.753</v>
      </c>
      <c r="F66" s="6"/>
      <c r="G66" s="22">
        <f t="shared" si="39"/>
        <v>6.07</v>
      </c>
      <c r="H66" s="25">
        <f t="shared" si="43"/>
        <v>9044</v>
      </c>
      <c r="I66" s="58">
        <f t="shared" si="44"/>
        <v>27.132000000000005</v>
      </c>
      <c r="J66" s="6"/>
      <c r="K66" s="22">
        <f t="shared" si="40"/>
        <v>4.12</v>
      </c>
      <c r="L66" s="25">
        <f t="shared" si="45"/>
        <v>6138</v>
      </c>
      <c r="M66" s="58">
        <f t="shared" si="46"/>
        <v>18.414000000000001</v>
      </c>
      <c r="N66" s="6"/>
    </row>
    <row r="67" spans="1:14" ht="21" thickBot="1">
      <c r="A67" s="3">
        <v>14</v>
      </c>
      <c r="B67" s="28">
        <f t="shared" si="47"/>
        <v>1.4770000000000001</v>
      </c>
      <c r="C67" s="29">
        <f t="shared" si="38"/>
        <v>3.38</v>
      </c>
      <c r="D67" s="30">
        <f t="shared" si="41"/>
        <v>7114</v>
      </c>
      <c r="E67" s="31">
        <f t="shared" si="42"/>
        <v>21.341999999999999</v>
      </c>
      <c r="F67" s="6"/>
      <c r="G67" s="29">
        <f t="shared" si="39"/>
        <v>6.91</v>
      </c>
      <c r="H67" s="32">
        <f t="shared" si="43"/>
        <v>10295</v>
      </c>
      <c r="I67" s="59">
        <f t="shared" si="44"/>
        <v>30.885000000000002</v>
      </c>
      <c r="J67" s="6"/>
      <c r="K67" s="29">
        <f t="shared" si="40"/>
        <v>4.6900000000000004</v>
      </c>
      <c r="L67" s="25">
        <f t="shared" si="45"/>
        <v>6988</v>
      </c>
      <c r="M67" s="59">
        <f t="shared" si="46"/>
        <v>20.964000000000002</v>
      </c>
      <c r="N67" s="6"/>
    </row>
    <row r="70" spans="1:14" ht="20">
      <c r="B70" s="39"/>
      <c r="C70" s="9"/>
      <c r="D70" s="40"/>
      <c r="E70" s="40"/>
      <c r="G70" s="9"/>
      <c r="H70" s="40"/>
      <c r="I70" s="40"/>
    </row>
    <row r="71" spans="1:14" ht="20">
      <c r="B71" s="9"/>
      <c r="C71" s="41"/>
      <c r="D71" s="42"/>
      <c r="E71" s="43"/>
      <c r="G71" s="41"/>
      <c r="H71" s="42"/>
      <c r="I71" s="43"/>
    </row>
    <row r="72" spans="1:14" ht="20">
      <c r="B72" s="9"/>
      <c r="C72" s="41"/>
      <c r="D72" s="42"/>
      <c r="E72" s="43"/>
      <c r="G72" s="41"/>
      <c r="H72" s="42"/>
      <c r="I72" s="43"/>
    </row>
    <row r="73" spans="1:14" ht="20">
      <c r="B73" s="9"/>
      <c r="C73" s="41"/>
      <c r="D73" s="42"/>
      <c r="E73" s="43"/>
      <c r="G73" s="41"/>
      <c r="H73" s="42"/>
      <c r="I73" s="43"/>
    </row>
    <row r="74" spans="1:14" ht="20">
      <c r="B74" s="9"/>
      <c r="C74" s="41"/>
      <c r="D74" s="42"/>
      <c r="E74" s="43"/>
      <c r="G74" s="41"/>
      <c r="H74" s="42"/>
      <c r="I74" s="43"/>
    </row>
    <row r="75" spans="1:14" ht="20">
      <c r="B75" s="9"/>
      <c r="C75" s="41"/>
      <c r="D75" s="42"/>
      <c r="E75" s="43"/>
      <c r="G75" s="41"/>
      <c r="H75" s="42"/>
      <c r="I75" s="43"/>
    </row>
    <row r="76" spans="1:14" ht="20">
      <c r="B76" s="9"/>
      <c r="C76" s="41"/>
      <c r="D76" s="42"/>
      <c r="E76" s="43"/>
      <c r="G76" s="41"/>
      <c r="H76" s="42"/>
      <c r="I76" s="43"/>
    </row>
    <row r="77" spans="1:14" ht="20">
      <c r="B77" s="9"/>
      <c r="C77" s="41"/>
      <c r="D77" s="42"/>
      <c r="E77" s="43"/>
      <c r="G77" s="41"/>
      <c r="H77" s="42"/>
      <c r="I77" s="43"/>
    </row>
    <row r="78" spans="1:14" ht="20">
      <c r="B78" s="9"/>
      <c r="C78" s="41"/>
      <c r="D78" s="42"/>
      <c r="E78" s="43"/>
      <c r="G78" s="41"/>
      <c r="H78" s="42"/>
      <c r="I78" s="43"/>
    </row>
    <row r="79" spans="1:14" ht="20">
      <c r="B79" s="9"/>
      <c r="C79" s="41"/>
      <c r="D79" s="42"/>
      <c r="E79" s="43"/>
      <c r="G79" s="41"/>
      <c r="H79" s="42"/>
      <c r="I79" s="43"/>
    </row>
    <row r="80" spans="1:14" ht="20">
      <c r="B80" s="9"/>
      <c r="C80" s="41"/>
      <c r="D80" s="42"/>
      <c r="E80" s="43"/>
      <c r="G80" s="41"/>
      <c r="H80" s="42"/>
      <c r="I80" s="43"/>
    </row>
    <row r="81" spans="2:9" ht="20">
      <c r="B81" s="9"/>
      <c r="C81" s="41"/>
      <c r="D81" s="42"/>
      <c r="E81" s="43"/>
      <c r="G81" s="41"/>
      <c r="H81" s="42"/>
      <c r="I81" s="43"/>
    </row>
    <row r="82" spans="2:9" ht="20">
      <c r="B82" s="9"/>
      <c r="C82" s="41"/>
      <c r="D82" s="42"/>
      <c r="E82" s="43"/>
      <c r="G82" s="41"/>
      <c r="H82" s="42"/>
      <c r="I82" s="43"/>
    </row>
  </sheetData>
  <sheetProtection algorithmName="SHA-512" hashValue="KA7AUEHtRd9pVLksNbc7RCKLZSArm79ocYGtWSnJXLAQZPy829csEpH6R5rFyu5aAbnP+nn4XCfkBGun0X1NEg==" saltValue="OTns2b5iyvD10pfNbWx3uw==" spinCount="100000" sheet="1" objects="1" scenarios="1" formatCells="0"/>
  <mergeCells count="31">
    <mergeCell ref="Z6:Z10"/>
    <mergeCell ref="AA6:AA10"/>
    <mergeCell ref="AB20:AB22"/>
    <mergeCell ref="AA21:AA22"/>
    <mergeCell ref="AC20:AC22"/>
    <mergeCell ref="C6:D6"/>
    <mergeCell ref="G6:H6"/>
    <mergeCell ref="K6:L6"/>
    <mergeCell ref="C7:D7"/>
    <mergeCell ref="K9:M9"/>
    <mergeCell ref="O2:W2"/>
    <mergeCell ref="C8:D8"/>
    <mergeCell ref="G8:H8"/>
    <mergeCell ref="K8:L8"/>
    <mergeCell ref="A1:L1"/>
    <mergeCell ref="C3:E3"/>
    <mergeCell ref="C4:D4"/>
    <mergeCell ref="G3:L3"/>
    <mergeCell ref="G4:H4"/>
    <mergeCell ref="K4:L4"/>
    <mergeCell ref="C2:L2"/>
    <mergeCell ref="G7:H7"/>
    <mergeCell ref="K7:L7"/>
    <mergeCell ref="G5:H5"/>
    <mergeCell ref="K5:L5"/>
    <mergeCell ref="C5:D5"/>
    <mergeCell ref="K10:M10"/>
    <mergeCell ref="Q10:S10"/>
    <mergeCell ref="U10:W10"/>
    <mergeCell ref="Q7:R7"/>
    <mergeCell ref="Q8:R8"/>
  </mergeCells>
  <phoneticPr fontId="2"/>
  <pageMargins left="0.75" right="0.75" top="1" bottom="1" header="0.51200000000000001" footer="0.51200000000000001"/>
  <pageSetup paperSize="9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re:codec_MBA</cp:lastModifiedBy>
  <dcterms:created xsi:type="dcterms:W3CDTF">1997-01-08T22:48:59Z</dcterms:created>
  <dcterms:modified xsi:type="dcterms:W3CDTF">2023-09-02T07:45:21Z</dcterms:modified>
  <cp:category/>
</cp:coreProperties>
</file>